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Financements\Plan de financement\Outils\"/>
    </mc:Choice>
  </mc:AlternateContent>
  <bookViews>
    <workbookView xWindow="-105" yWindow="-105" windowWidth="23250" windowHeight="12570" tabRatio="943"/>
  </bookViews>
  <sheets>
    <sheet name="Invest. - caf - Bfr" sheetId="12" r:id="rId1"/>
    <sheet name="Plan de financement" sheetId="3" r:id="rId2"/>
  </sheets>
  <definedNames>
    <definedName name="AN">'Plan de financement'!$F$2</definedName>
    <definedName name="bfr_1">'Invest. - caf - Bfr'!$H$86</definedName>
    <definedName name="bfr_2">'Invest. - caf - Bfr'!$K$86</definedName>
    <definedName name="bfr_3">'Invest. - caf - Bfr'!$N$86</definedName>
    <definedName name="bfr_4">'Invest. - caf - Bfr'!$H$98</definedName>
    <definedName name="caf_1">'Invest. - caf - Bfr'!$H$83</definedName>
    <definedName name="caf_2">'Invest. - caf - Bfr'!$K$83</definedName>
    <definedName name="caf_3">'Invest. - caf - Bfr'!$N$83</definedName>
    <definedName name="créditbail_1">'Invest. - caf - Bfr'!$I$77</definedName>
    <definedName name="créditbail_2">'Invest. - caf - Bfr'!$L$77</definedName>
    <definedName name="créditbail_3">'Invest. - caf - Bfr'!$O$77</definedName>
    <definedName name="dfr_1">'Invest. - caf - Bfr'!$H$89</definedName>
    <definedName name="dfr_2">'Invest. - caf - Bfr'!$K$89</definedName>
    <definedName name="dfr_3">'Invest. - caf - Bfr'!$N$89</definedName>
    <definedName name="dfr_4">'Invest. - caf - Bfr'!$H$101</definedName>
    <definedName name="durée_1">'Plan de financement'!$F$3</definedName>
    <definedName name="durée_2">'Plan de financement'!$I$3</definedName>
    <definedName name="durée_3">'Plan de financement'!$L$3</definedName>
    <definedName name="entreprise">'Plan de financement'!$B$2</definedName>
    <definedName name="existant">'Invest. - caf - Bfr'!$F$91</definedName>
    <definedName name="nature">'Invest. - caf - Bfr'!$H$78</definedName>
    <definedName name="tr0_positive">'Invest. - caf - Bfr'!$H$104</definedName>
    <definedName name="tro_négative">'Invest. - caf - Bfr'!$H$107</definedName>
    <definedName name="_xlnm.Print_Area" localSheetId="0">'Invest. - caf - Bfr'!$B$2:$O$77</definedName>
    <definedName name="_xlnm.Print_Area" localSheetId="1">'Plan de financement'!$B$2:$M$39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1" i="12" l="1"/>
  <c r="H108" i="12" l="1"/>
  <c r="H105" i="12"/>
  <c r="H109" i="12"/>
  <c r="K108" i="12" l="1"/>
  <c r="K105" i="12"/>
  <c r="K101" i="12"/>
  <c r="K107" i="12"/>
  <c r="K102" i="12"/>
  <c r="K99" i="12"/>
  <c r="F17" i="3" l="1"/>
  <c r="F16" i="3"/>
  <c r="G91" i="12"/>
  <c r="H93" i="12" s="1"/>
  <c r="H102" i="12"/>
  <c r="H99" i="12"/>
  <c r="I95" i="12"/>
  <c r="O82" i="12"/>
  <c r="L82" i="12"/>
  <c r="I82" i="12"/>
  <c r="D40" i="3" l="1"/>
  <c r="B40" i="3"/>
  <c r="L17" i="3"/>
  <c r="I17" i="3"/>
  <c r="H91" i="12"/>
  <c r="I96" i="12"/>
  <c r="L35" i="3" l="1"/>
  <c r="I35" i="3"/>
  <c r="F35" i="3"/>
  <c r="O83" i="12"/>
  <c r="L83" i="12"/>
  <c r="I83" i="12"/>
  <c r="N81" i="12"/>
  <c r="K81" i="12"/>
  <c r="N80" i="12"/>
  <c r="K80" i="12"/>
  <c r="H80" i="12"/>
  <c r="D3" i="12"/>
  <c r="K89" i="12" l="1"/>
  <c r="K86" i="12"/>
  <c r="N86" i="12"/>
  <c r="N89" i="12"/>
  <c r="H89" i="12"/>
  <c r="H86" i="12"/>
  <c r="F15" i="3" s="1"/>
  <c r="F34" i="3"/>
  <c r="H79" i="12"/>
  <c r="N79" i="12"/>
  <c r="K79" i="12"/>
  <c r="H4" i="12"/>
  <c r="M2" i="3"/>
  <c r="I2" i="3"/>
  <c r="L2" i="3" s="1"/>
  <c r="J2" i="3"/>
  <c r="I34" i="3" l="1"/>
  <c r="L16" i="3"/>
  <c r="F33" i="3"/>
  <c r="I16" i="3"/>
  <c r="L34" i="3"/>
  <c r="H71" i="12"/>
  <c r="H64" i="12"/>
  <c r="H57" i="12"/>
  <c r="H50" i="12"/>
  <c r="H43" i="12"/>
  <c r="H36" i="12"/>
  <c r="H29" i="12"/>
  <c r="H24" i="12"/>
  <c r="O23" i="12"/>
  <c r="N23" i="12"/>
  <c r="L23" i="12"/>
  <c r="K23" i="12"/>
  <c r="I23" i="12"/>
  <c r="H78" i="12" l="1"/>
  <c r="F25" i="3" s="1"/>
  <c r="L27" i="3" l="1"/>
  <c r="M26" i="3" s="1"/>
  <c r="I27" i="3"/>
  <c r="J26" i="3" s="1"/>
  <c r="F27" i="3"/>
  <c r="G26" i="3" s="1"/>
  <c r="M25" i="3"/>
  <c r="O70" i="12"/>
  <c r="O75" i="12" s="1"/>
  <c r="L14" i="3" s="1"/>
  <c r="N70" i="12"/>
  <c r="N75" i="12" s="1"/>
  <c r="L10" i="3" s="1"/>
  <c r="L70" i="12"/>
  <c r="L75" i="12" s="1"/>
  <c r="I14" i="3" s="1"/>
  <c r="K70" i="12"/>
  <c r="K75" i="12" s="1"/>
  <c r="I10" i="3" s="1"/>
  <c r="I70" i="12"/>
  <c r="I75" i="12" s="1"/>
  <c r="F14" i="3" s="1"/>
  <c r="H70" i="12"/>
  <c r="H75" i="12" s="1"/>
  <c r="F10" i="3" s="1"/>
  <c r="O63" i="12"/>
  <c r="N63" i="12"/>
  <c r="L63" i="12"/>
  <c r="K63" i="12"/>
  <c r="I63" i="12"/>
  <c r="H63" i="12"/>
  <c r="O56" i="12"/>
  <c r="N56" i="12"/>
  <c r="L56" i="12"/>
  <c r="K56" i="12"/>
  <c r="I56" i="12"/>
  <c r="H56" i="12"/>
  <c r="O49" i="12"/>
  <c r="N49" i="12"/>
  <c r="L49" i="12"/>
  <c r="K49" i="12"/>
  <c r="I49" i="12"/>
  <c r="H49" i="12"/>
  <c r="O42" i="12"/>
  <c r="N42" i="12"/>
  <c r="L42" i="12"/>
  <c r="K42" i="12"/>
  <c r="I42" i="12"/>
  <c r="H42" i="12"/>
  <c r="O35" i="12"/>
  <c r="N35" i="12"/>
  <c r="L35" i="12"/>
  <c r="K35" i="12"/>
  <c r="I35" i="12"/>
  <c r="H35" i="12"/>
  <c r="O28" i="12"/>
  <c r="N28" i="12"/>
  <c r="L28" i="12"/>
  <c r="K28" i="12"/>
  <c r="I28" i="12"/>
  <c r="H28" i="12"/>
  <c r="H23" i="12"/>
  <c r="O13" i="12"/>
  <c r="O73" i="12" s="1"/>
  <c r="N13" i="12"/>
  <c r="N73" i="12" s="1"/>
  <c r="L13" i="12"/>
  <c r="L73" i="12" s="1"/>
  <c r="I12" i="3" s="1"/>
  <c r="K13" i="12"/>
  <c r="K73" i="12" s="1"/>
  <c r="I13" i="12"/>
  <c r="H13" i="12"/>
  <c r="N4" i="12"/>
  <c r="K4" i="12"/>
  <c r="J25" i="3" l="1"/>
  <c r="I74" i="12"/>
  <c r="F13" i="3" s="1"/>
  <c r="O74" i="12"/>
  <c r="L13" i="3" s="1"/>
  <c r="G25" i="3"/>
  <c r="N74" i="12"/>
  <c r="L9" i="3" s="1"/>
  <c r="K74" i="12"/>
  <c r="I9" i="3" s="1"/>
  <c r="L74" i="12"/>
  <c r="I13" i="3" s="1"/>
  <c r="I11" i="3" s="1"/>
  <c r="J12" i="3" s="1"/>
  <c r="H74" i="12"/>
  <c r="F9" i="3" s="1"/>
  <c r="I73" i="12"/>
  <c r="F12" i="3" s="1"/>
  <c r="L12" i="3"/>
  <c r="O77" i="12"/>
  <c r="L32" i="3" s="1"/>
  <c r="I8" i="3"/>
  <c r="L8" i="3"/>
  <c r="H73" i="12"/>
  <c r="L77" i="12" l="1"/>
  <c r="I32" i="3" s="1"/>
  <c r="I77" i="12"/>
  <c r="F32" i="3" s="1"/>
  <c r="N77" i="12"/>
  <c r="J14" i="3"/>
  <c r="L11" i="3"/>
  <c r="F11" i="3"/>
  <c r="K77" i="12"/>
  <c r="J13" i="3"/>
  <c r="L7" i="3"/>
  <c r="L21" i="3" s="1"/>
  <c r="I7" i="3"/>
  <c r="I21" i="3" s="1"/>
  <c r="F8" i="3"/>
  <c r="F7" i="3" s="1"/>
  <c r="F21" i="3" s="1"/>
  <c r="H77" i="12"/>
  <c r="G13" i="3" l="1"/>
  <c r="G14" i="3"/>
  <c r="G12" i="3"/>
  <c r="M13" i="3"/>
  <c r="M14" i="3"/>
  <c r="M12" i="3"/>
  <c r="M9" i="3"/>
  <c r="M10" i="3"/>
  <c r="M8" i="3"/>
  <c r="J10" i="3"/>
  <c r="J9" i="3"/>
  <c r="J8" i="3"/>
  <c r="G9" i="3" l="1"/>
  <c r="G10" i="3"/>
  <c r="G8" i="3"/>
  <c r="F36" i="3" l="1"/>
  <c r="M17" i="3"/>
  <c r="J17" i="3"/>
  <c r="G35" i="3" l="1"/>
  <c r="G34" i="3"/>
  <c r="G33" i="3"/>
  <c r="G17" i="3"/>
  <c r="L36" i="3"/>
  <c r="I36" i="3"/>
  <c r="G32" i="3"/>
  <c r="G29" i="3"/>
  <c r="G36" i="3"/>
  <c r="G30" i="3"/>
  <c r="G28" i="3"/>
  <c r="G27" i="3"/>
  <c r="G31" i="3"/>
  <c r="J35" i="3" l="1"/>
  <c r="J27" i="3"/>
  <c r="M35" i="3"/>
  <c r="M27" i="3"/>
  <c r="G18" i="3"/>
  <c r="G16" i="3"/>
  <c r="G15" i="3"/>
  <c r="G21" i="3"/>
  <c r="G11" i="3"/>
  <c r="G19" i="3"/>
  <c r="G20" i="3"/>
  <c r="F38" i="3"/>
  <c r="F39" i="3" s="1"/>
  <c r="G7" i="3"/>
  <c r="M32" i="3"/>
  <c r="M28" i="3"/>
  <c r="L38" i="3"/>
  <c r="M30" i="3"/>
  <c r="M31" i="3"/>
  <c r="M36" i="3"/>
  <c r="M34" i="3"/>
  <c r="M29" i="3"/>
  <c r="M19" i="3"/>
  <c r="M16" i="3"/>
  <c r="M7" i="3"/>
  <c r="M21" i="3"/>
  <c r="M18" i="3"/>
  <c r="M20" i="3"/>
  <c r="M11" i="3"/>
  <c r="I38" i="3"/>
  <c r="J32" i="3"/>
  <c r="J30" i="3"/>
  <c r="J36" i="3"/>
  <c r="J34" i="3"/>
  <c r="J28" i="3"/>
  <c r="J31" i="3"/>
  <c r="J29" i="3"/>
  <c r="J19" i="3"/>
  <c r="J11" i="3"/>
  <c r="J18" i="3"/>
  <c r="J21" i="3"/>
  <c r="J16" i="3"/>
  <c r="J7" i="3"/>
  <c r="J20" i="3"/>
  <c r="I39" i="3" l="1"/>
  <c r="L39" i="3" s="1"/>
  <c r="B2" i="12"/>
  <c r="B1" i="3"/>
</calcChain>
</file>

<file path=xl/sharedStrings.xml><?xml version="1.0" encoding="utf-8"?>
<sst xmlns="http://schemas.openxmlformats.org/spreadsheetml/2006/main" count="216" uniqueCount="92">
  <si>
    <t>Total</t>
  </si>
  <si>
    <t>Emplois</t>
  </si>
  <si>
    <t>Ressources</t>
  </si>
  <si>
    <t>Nature</t>
  </si>
  <si>
    <t>Terrains</t>
  </si>
  <si>
    <t>Bâtiments</t>
  </si>
  <si>
    <t>Agencements 
et aménagements</t>
  </si>
  <si>
    <t>Matériel 
de transport</t>
  </si>
  <si>
    <t>Equipement 
informatique</t>
  </si>
  <si>
    <t>Brevets, marques, dessins et modèles</t>
  </si>
  <si>
    <t>Autres frais de R&amp;D (part immobilisée)</t>
  </si>
  <si>
    <t>Prototypes</t>
  </si>
  <si>
    <t>Droit au bail, fonds de commerce</t>
  </si>
  <si>
    <t>Franchise, licence</t>
  </si>
  <si>
    <t>Logiciels dissociés</t>
  </si>
  <si>
    <t>Investissements 
financiers</t>
  </si>
  <si>
    <t>Dépôt de garantie</t>
  </si>
  <si>
    <t>Titres de participation</t>
  </si>
  <si>
    <t>Financier</t>
  </si>
  <si>
    <t>Immatériel</t>
  </si>
  <si>
    <t>Matériel-mobilier</t>
  </si>
  <si>
    <t>Immobilier</t>
  </si>
  <si>
    <t>Matériel mobilier</t>
  </si>
  <si>
    <t>Matériels  techniques 
et outillages</t>
  </si>
  <si>
    <t>Frais de constitution</t>
  </si>
  <si>
    <t>Frais d'augmentation de capital</t>
  </si>
  <si>
    <t>Frais 
d'établissement</t>
  </si>
  <si>
    <t>Investissements matériels</t>
  </si>
  <si>
    <t>Autres 
investissements 
immatériels</t>
  </si>
  <si>
    <t xml:space="preserve"> Besoin en 
 fonds de roulement </t>
  </si>
  <si>
    <t xml:space="preserve">superficie : </t>
  </si>
  <si>
    <t xml:space="preserve"> Terrains 
 et bâtiments</t>
  </si>
  <si>
    <t>Apport 
en 
nature ?</t>
  </si>
  <si>
    <t>I - Investissements immatériels</t>
  </si>
  <si>
    <t xml:space="preserve"> Total des investissements immatériels</t>
  </si>
  <si>
    <t>Investissements financiers</t>
  </si>
  <si>
    <t>Récapitualtif des investissements</t>
  </si>
  <si>
    <t>Plan de financement</t>
  </si>
  <si>
    <r>
      <t xml:space="preserve">Les montants sont exprimés en </t>
    </r>
    <r>
      <rPr>
        <b/>
        <i/>
        <sz val="11"/>
        <color indexed="30"/>
        <rFont val="Calibri"/>
        <family val="2"/>
      </rPr>
      <t>€</t>
    </r>
    <r>
      <rPr>
        <b/>
        <i/>
        <sz val="10"/>
        <color indexed="30"/>
        <rFont val="Calibri"/>
        <family val="2"/>
      </rPr>
      <t xml:space="preserve"> et </t>
    </r>
    <r>
      <rPr>
        <b/>
        <i/>
        <sz val="11"/>
        <color indexed="30"/>
        <rFont val="Calibri"/>
        <family val="2"/>
      </rPr>
      <t>hors TVA</t>
    </r>
  </si>
  <si>
    <t>Acquisition</t>
  </si>
  <si>
    <t>Crédit-bail</t>
  </si>
  <si>
    <t>Description 
sommaire</t>
  </si>
  <si>
    <t>Investissements hors crédit-bail</t>
  </si>
  <si>
    <t>Distribution de dividendes</t>
  </si>
  <si>
    <t>Subventions d'équipement</t>
  </si>
  <si>
    <t>Capital</t>
  </si>
  <si>
    <t>Cession d'actifs immobilisés</t>
  </si>
  <si>
    <t>Comptes courants d'associés</t>
  </si>
  <si>
    <t>Capacité d'autofinancement</t>
  </si>
  <si>
    <t>Total des ressources</t>
  </si>
  <si>
    <t>Solde cumulé</t>
  </si>
  <si>
    <t>Total des besoins</t>
  </si>
  <si>
    <t>Matériel
mobilier 
de bureau</t>
  </si>
  <si>
    <t>Capacité d'autofinancement négative</t>
  </si>
  <si>
    <r>
      <t>Solde annuel   (</t>
    </r>
    <r>
      <rPr>
        <b/>
        <sz val="10"/>
        <color rgb="FF0000CC"/>
        <rFont val="Calibri"/>
        <family val="2"/>
        <scheme val="minor"/>
      </rPr>
      <t>Ressources</t>
    </r>
    <r>
      <rPr>
        <b/>
        <sz val="10"/>
        <color rgb="FF002060"/>
        <rFont val="Calibri"/>
        <family val="2"/>
        <scheme val="minor"/>
      </rPr>
      <t xml:space="preserve"> - </t>
    </r>
    <r>
      <rPr>
        <b/>
        <sz val="10"/>
        <color rgb="FFC00000"/>
        <rFont val="Calibri"/>
        <family val="2"/>
        <scheme val="minor"/>
      </rPr>
      <t>Emplois</t>
    </r>
    <r>
      <rPr>
        <b/>
        <sz val="10"/>
        <color rgb="FF002060"/>
        <rFont val="Calibri"/>
        <family val="2"/>
        <scheme val="minor"/>
      </rPr>
      <t>)</t>
    </r>
  </si>
  <si>
    <t>Remboursement du capital des emprunts</t>
  </si>
  <si>
    <t>Remboursement du capital des comptes courants</t>
  </si>
  <si>
    <t xml:space="preserve"> Dégagement de
 fonds de roulement </t>
  </si>
  <si>
    <t>Programme d'investissements</t>
  </si>
  <si>
    <t>Investissements en crédit-bail</t>
  </si>
  <si>
    <t>Emprunt bancaire à moyen terme et à long terme</t>
  </si>
  <si>
    <t xml:space="preserve"> Total des investissements matériels</t>
  </si>
  <si>
    <t xml:space="preserve"> Total des investissements financiers</t>
  </si>
  <si>
    <r>
      <t xml:space="preserve">Les montants sont exprimés en </t>
    </r>
    <r>
      <rPr>
        <b/>
        <i/>
        <sz val="11"/>
        <color indexed="30"/>
        <rFont val="Calibri"/>
        <family val="2"/>
      </rPr>
      <t>€</t>
    </r>
    <r>
      <rPr>
        <b/>
        <i/>
        <sz val="10"/>
        <color indexed="30"/>
        <rFont val="Calibri"/>
        <family val="2"/>
      </rPr>
      <t/>
    </r>
  </si>
  <si>
    <t xml:space="preserve"> </t>
  </si>
  <si>
    <t xml:space="preserve">  Exercices</t>
  </si>
  <si>
    <t xml:space="preserve">  Durées</t>
  </si>
  <si>
    <t>= Besoin en Fonds de Roulement</t>
  </si>
  <si>
    <t>Dégagement de Fonds de 
Roulement en jours de CA HT</t>
  </si>
  <si>
    <t>Chiffre d'affaires</t>
  </si>
  <si>
    <t>Besoin en Fonds de Roulement 
en jours de CA HT</t>
  </si>
  <si>
    <t>= Dégagement de Fonds de R.</t>
  </si>
  <si>
    <t>Besoin en Fonds de Roulement</t>
  </si>
  <si>
    <t>= jours de chiffre d'affaires</t>
  </si>
  <si>
    <t>Ou</t>
  </si>
  <si>
    <t>Et B.F.R. ou D.F.R.</t>
  </si>
  <si>
    <t>Entreprise existante ?</t>
  </si>
  <si>
    <t>Trésorerie nette positive</t>
  </si>
  <si>
    <t>Trésorerie nette négative (-)</t>
  </si>
  <si>
    <t>Dégagement de F. de Roulement</t>
  </si>
  <si>
    <r>
      <rPr>
        <sz val="10"/>
        <color theme="5" tint="-0.499984740745262"/>
        <rFont val="Calibri"/>
        <family val="2"/>
      </rPr>
      <t>▪</t>
    </r>
    <r>
      <rPr>
        <sz val="10"/>
        <color theme="5" tint="-0.499984740745262"/>
        <rFont val="Calibri"/>
        <family val="2"/>
        <scheme val="minor"/>
      </rPr>
      <t xml:space="preserve"> Investissements immatériels</t>
    </r>
  </si>
  <si>
    <r>
      <rPr>
        <sz val="10"/>
        <color theme="5" tint="-0.499984740745262"/>
        <rFont val="Calibri"/>
        <family val="2"/>
      </rPr>
      <t>▪</t>
    </r>
    <r>
      <rPr>
        <sz val="10"/>
        <color theme="5" tint="-0.499984740745262"/>
        <rFont val="Calibri"/>
        <family val="2"/>
        <scheme val="minor"/>
      </rPr>
      <t xml:space="preserve"> Investissements matériels</t>
    </r>
  </si>
  <si>
    <r>
      <rPr>
        <sz val="10"/>
        <color theme="5" tint="-0.499984740745262"/>
        <rFont val="Calibri"/>
        <family val="2"/>
      </rPr>
      <t>▪</t>
    </r>
    <r>
      <rPr>
        <sz val="10"/>
        <color theme="5" tint="-0.499984740745262"/>
        <rFont val="Calibri"/>
        <family val="2"/>
        <scheme val="minor"/>
      </rPr>
      <t xml:space="preserve"> Investissements financiers</t>
    </r>
  </si>
  <si>
    <t>▪ Investissements immatériels</t>
  </si>
  <si>
    <t>▪ Investissements matériels</t>
  </si>
  <si>
    <t>▪ Investissements financiers</t>
  </si>
  <si>
    <t>▪ Apports en nature</t>
  </si>
  <si>
    <t>▪ Apports en numéraire</t>
  </si>
  <si>
    <r>
      <rPr>
        <sz val="10"/>
        <color theme="5" tint="-0.499984740745262"/>
        <rFont val="Calibri"/>
        <family val="2"/>
      </rPr>
      <t xml:space="preserve"> ▪</t>
    </r>
    <r>
      <rPr>
        <sz val="10"/>
        <color theme="5" tint="-0.499984740745262"/>
        <rFont val="Calibri"/>
        <family val="2"/>
        <scheme val="minor"/>
      </rPr>
      <t xml:space="preserve"> Constitution si nouvelle entreprise</t>
    </r>
  </si>
  <si>
    <r>
      <rPr>
        <sz val="10"/>
        <color theme="5" tint="-0.499984740745262"/>
        <rFont val="Calibri"/>
        <family val="2"/>
      </rPr>
      <t xml:space="preserve"> ▪</t>
    </r>
    <r>
      <rPr>
        <sz val="10"/>
        <color theme="5" tint="-0.499984740745262"/>
        <rFont val="Calibri"/>
        <family val="2"/>
        <scheme val="minor"/>
      </rPr>
      <t xml:space="preserve"> Evolution (+ ou -)</t>
    </r>
  </si>
  <si>
    <t xml:space="preserve"> ▪ Constitution si nouvelle entreprise</t>
  </si>
  <si>
    <t xml:space="preserve"> ▪ Evolution (+ ou 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</si>
</sst>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€_-;\-* #,##0.00\ _€_-;_-* &quot;-&quot;??\ _€_-;_-@_-"/>
    <numFmt numFmtId="164" formatCode="0.0%"/>
    <numFmt numFmtId="165" formatCode="#,##0&quot; &quot;"/>
    <numFmt numFmtId="166" formatCode="#,##0&quot; m2   &quot;"/>
    <numFmt numFmtId="167" formatCode="\+\ #,##0&quot; &quot;;\-\ #,##0&quot; &quot;;0&quot; &quot;"/>
    <numFmt numFmtId="168" formatCode="0&quot; mois&quot;"/>
    <numFmt numFmtId="169" formatCode="0&quot; jours de CA HT&quot;"/>
    <numFmt numFmtId="170" formatCode="#,##0\ &quot;€&quot;"/>
    <numFmt numFmtId="171" formatCode="&quot;de fin&quot;\ 0"/>
  </numFmts>
  <fonts count="7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rgb="FF002060"/>
      <name val="Calibri"/>
      <family val="2"/>
    </font>
    <font>
      <b/>
      <sz val="12"/>
      <color theme="0"/>
      <name val="Calibri"/>
      <family val="2"/>
    </font>
    <font>
      <sz val="10"/>
      <color rgb="FF0000CC"/>
      <name val="Calibri"/>
      <family val="2"/>
    </font>
    <font>
      <b/>
      <sz val="10"/>
      <color rgb="FF0000CC"/>
      <name val="Calibri"/>
      <family val="2"/>
    </font>
    <font>
      <b/>
      <sz val="10.5"/>
      <color theme="0"/>
      <name val="Calibri"/>
      <family val="2"/>
    </font>
    <font>
      <b/>
      <sz val="10"/>
      <color indexed="9"/>
      <name val="Calibri"/>
      <family val="2"/>
    </font>
    <font>
      <sz val="10"/>
      <color rgb="FF002060"/>
      <name val="Calibri"/>
      <family val="2"/>
      <scheme val="minor"/>
    </font>
    <font>
      <b/>
      <sz val="10"/>
      <color indexed="32"/>
      <name val="Calibri"/>
      <family val="2"/>
    </font>
    <font>
      <sz val="10"/>
      <color rgb="FF000080"/>
      <name val="Calibri"/>
      <family val="2"/>
    </font>
    <font>
      <sz val="10"/>
      <color indexed="32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0"/>
      <color rgb="FF0066CC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2"/>
      <color indexed="32"/>
      <name val="Calibri"/>
      <family val="2"/>
    </font>
    <font>
      <b/>
      <i/>
      <sz val="10"/>
      <color indexed="30"/>
      <name val="Calibri"/>
      <family val="2"/>
    </font>
    <font>
      <b/>
      <sz val="8"/>
      <name val="Calibri"/>
      <family val="2"/>
    </font>
    <font>
      <b/>
      <i/>
      <sz val="12"/>
      <color indexed="10"/>
      <name val="Calibri"/>
      <family val="2"/>
    </font>
    <font>
      <b/>
      <sz val="11"/>
      <color indexed="60"/>
      <name val="Calibri"/>
      <family val="2"/>
    </font>
    <font>
      <sz val="8"/>
      <name val="Calibri"/>
      <family val="2"/>
    </font>
    <font>
      <sz val="8"/>
      <color theme="0"/>
      <name val="Calibri"/>
      <family val="2"/>
    </font>
    <font>
      <sz val="10.5"/>
      <color theme="0"/>
      <name val="Calibri"/>
      <family val="2"/>
    </font>
    <font>
      <sz val="10"/>
      <color indexed="60"/>
      <name val="Calibri"/>
      <family val="2"/>
    </font>
    <font>
      <b/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indexed="30"/>
      <name val="Calibri"/>
      <family val="2"/>
    </font>
    <font>
      <b/>
      <sz val="10.5"/>
      <name val="Calibri"/>
      <family val="2"/>
    </font>
    <font>
      <b/>
      <sz val="10"/>
      <color rgb="FF002060"/>
      <name val="Calibri"/>
      <family val="2"/>
    </font>
    <font>
      <sz val="10"/>
      <color rgb="FF008000"/>
      <name val="Calibri"/>
      <family val="2"/>
    </font>
    <font>
      <b/>
      <sz val="10"/>
      <color rgb="FF008000"/>
      <name val="Calibri"/>
      <family val="2"/>
      <scheme val="minor"/>
    </font>
    <font>
      <sz val="8"/>
      <color rgb="FF008000"/>
      <name val="Calibri"/>
      <family val="2"/>
    </font>
    <font>
      <sz val="10"/>
      <color rgb="FF008000"/>
      <name val="Calibri"/>
      <family val="2"/>
      <scheme val="minor"/>
    </font>
    <font>
      <b/>
      <sz val="10"/>
      <color rgb="FF008000"/>
      <name val="Calibri"/>
      <family val="2"/>
    </font>
    <font>
      <b/>
      <sz val="10"/>
      <name val="Arial"/>
      <family val="2"/>
    </font>
    <font>
      <sz val="10"/>
      <color rgb="FF002060"/>
      <name val="Arial"/>
      <family val="2"/>
    </font>
    <font>
      <sz val="10.5"/>
      <name val="Calibri"/>
      <family val="2"/>
    </font>
    <font>
      <i/>
      <sz val="10"/>
      <color rgb="FF0000CC"/>
      <name val="Calibri"/>
      <family val="2"/>
    </font>
    <font>
      <b/>
      <sz val="10"/>
      <color rgb="FF0000CC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.5"/>
      <color rgb="FF002060"/>
      <name val="Calibri"/>
      <family val="2"/>
    </font>
    <font>
      <b/>
      <sz val="10"/>
      <color theme="5"/>
      <name val="Calibri"/>
      <family val="2"/>
    </font>
    <font>
      <sz val="10.5"/>
      <color theme="5"/>
      <name val="Calibri"/>
      <family val="2"/>
    </font>
    <font>
      <sz val="10"/>
      <color theme="5"/>
      <name val="Calibri"/>
      <family val="2"/>
    </font>
    <font>
      <i/>
      <sz val="10"/>
      <color theme="5"/>
      <name val="Calibri"/>
      <family val="2"/>
    </font>
    <font>
      <b/>
      <sz val="10"/>
      <color theme="5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.5"/>
      <color theme="5" tint="-0.499984740745262"/>
      <name val="Calibri"/>
      <family val="2"/>
    </font>
    <font>
      <sz val="10"/>
      <color theme="5" tint="-0.499984740745262"/>
      <name val="Calibri"/>
      <family val="2"/>
    </font>
    <font>
      <b/>
      <sz val="10"/>
      <color theme="5" tint="-0.499984740745262"/>
      <name val="Calibri"/>
      <family val="2"/>
    </font>
    <font>
      <sz val="10"/>
      <color theme="5" tint="-0.499984740745262"/>
      <name val="Arial"/>
      <family val="2"/>
    </font>
    <font>
      <b/>
      <sz val="8"/>
      <color rgb="FF002060"/>
      <name val="Calibri"/>
      <family val="2"/>
    </font>
    <font>
      <sz val="8"/>
      <color rgb="FF002060"/>
      <name val="Calibri"/>
      <family val="2"/>
    </font>
    <font>
      <b/>
      <i/>
      <sz val="10"/>
      <color rgb="FF0000CC"/>
      <name val="Calibri"/>
      <family val="2"/>
    </font>
    <font>
      <b/>
      <i/>
      <sz val="10.5"/>
      <color theme="0"/>
      <name val="Calibri"/>
      <family val="2"/>
    </font>
    <font>
      <b/>
      <sz val="10.5"/>
      <color indexed="9"/>
      <name val="Calibri"/>
      <family val="2"/>
    </font>
    <font>
      <b/>
      <i/>
      <sz val="10.5"/>
      <color indexed="9"/>
      <name val="Calibri"/>
      <family val="2"/>
    </font>
    <font>
      <i/>
      <sz val="10.5"/>
      <name val="Calibri"/>
      <family val="2"/>
    </font>
    <font>
      <sz val="10"/>
      <color rgb="FF000099"/>
      <name val="Calibri"/>
      <family val="2"/>
    </font>
    <font>
      <sz val="10"/>
      <color rgb="FFC00000"/>
      <name val="Calibri"/>
      <family val="2"/>
    </font>
    <font>
      <i/>
      <sz val="10"/>
      <color rgb="FF00206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00206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F9FF"/>
        <bgColor indexed="64"/>
      </patternFill>
    </fill>
  </fills>
  <borders count="84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3" tint="0.3999450666829432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/>
      <diagonal/>
    </border>
    <border>
      <left style="thin">
        <color theme="0" tint="-0.24994659260841701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3" tint="0.39994506668294322"/>
      </right>
      <top/>
      <bottom/>
      <diagonal/>
    </border>
    <border>
      <left style="thin">
        <color theme="0" tint="-0.499984740745262"/>
      </left>
      <right style="thin">
        <color theme="3" tint="0.3999450666829432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0.39994506668294322"/>
      </left>
      <right/>
      <top style="thin">
        <color theme="0" tint="-0.499984740745262"/>
      </top>
      <bottom/>
      <diagonal/>
    </border>
    <border>
      <left style="thin">
        <color theme="3" tint="0.39994506668294322"/>
      </left>
      <right/>
      <top/>
      <bottom style="thin">
        <color theme="0" tint="-0.499984740745262"/>
      </bottom>
      <diagonal/>
    </border>
    <border>
      <left style="thin">
        <color theme="3" tint="0.399945066682943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5" fontId="24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right" indent="2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right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9" fontId="10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textRotation="90"/>
      <protection hidden="1"/>
    </xf>
    <xf numFmtId="165" fontId="3" fillId="0" borderId="0" xfId="0" applyNumberFormat="1" applyFont="1" applyAlignment="1" applyProtection="1">
      <alignment vertical="center"/>
      <protection locked="0"/>
    </xf>
    <xf numFmtId="165" fontId="4" fillId="0" borderId="0" xfId="0" applyNumberFormat="1" applyFont="1" applyProtection="1">
      <protection locked="0"/>
    </xf>
    <xf numFmtId="0" fontId="1" fillId="0" borderId="0" xfId="0" applyFont="1"/>
    <xf numFmtId="0" fontId="30" fillId="0" borderId="0" xfId="0" applyFont="1" applyAlignment="1" applyProtection="1">
      <alignment horizontal="right" vertical="center"/>
      <protection hidden="1"/>
    </xf>
    <xf numFmtId="0" fontId="14" fillId="0" borderId="38" xfId="0" applyFont="1" applyBorder="1" applyAlignment="1" applyProtection="1">
      <alignment horizontal="left" vertical="center" indent="1"/>
      <protection hidden="1"/>
    </xf>
    <xf numFmtId="0" fontId="15" fillId="7" borderId="38" xfId="0" applyFont="1" applyFill="1" applyBorder="1" applyAlignment="1" applyProtection="1">
      <alignment horizontal="right" vertical="center"/>
      <protection hidden="1"/>
    </xf>
    <xf numFmtId="166" fontId="14" fillId="0" borderId="38" xfId="0" applyNumberFormat="1" applyFont="1" applyBorder="1" applyAlignment="1" applyProtection="1">
      <alignment horizontal="right" vertical="center"/>
      <protection locked="0"/>
    </xf>
    <xf numFmtId="0" fontId="15" fillId="0" borderId="39" xfId="0" applyFont="1" applyBorder="1" applyAlignment="1" applyProtection="1">
      <alignment horizontal="left" vertical="center" indent="1"/>
      <protection hidden="1"/>
    </xf>
    <xf numFmtId="0" fontId="15" fillId="7" borderId="39" xfId="0" applyFont="1" applyFill="1" applyBorder="1" applyAlignment="1" applyProtection="1">
      <alignment horizontal="right" vertical="center"/>
      <protection hidden="1"/>
    </xf>
    <xf numFmtId="166" fontId="14" fillId="0" borderId="39" xfId="0" applyNumberFormat="1" applyFont="1" applyBorder="1" applyAlignment="1" applyProtection="1">
      <alignment horizontal="right" vertical="center"/>
      <protection locked="0"/>
    </xf>
    <xf numFmtId="165" fontId="3" fillId="9" borderId="0" xfId="0" applyNumberFormat="1" applyFont="1" applyFill="1" applyProtection="1">
      <protection locked="0"/>
    </xf>
    <xf numFmtId="0" fontId="3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/>
      <protection hidden="1"/>
    </xf>
    <xf numFmtId="0" fontId="5" fillId="6" borderId="64" xfId="0" applyFont="1" applyFill="1" applyBorder="1" applyAlignment="1" applyProtection="1">
      <alignment horizontal="center" vertical="center"/>
      <protection hidden="1"/>
    </xf>
    <xf numFmtId="0" fontId="5" fillId="5" borderId="65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 vertical="center"/>
      <protection hidden="1"/>
    </xf>
    <xf numFmtId="164" fontId="43" fillId="0" borderId="51" xfId="1" applyNumberFormat="1" applyFont="1" applyBorder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5" fontId="34" fillId="10" borderId="30" xfId="1" applyNumberFormat="1" applyFont="1" applyFill="1" applyBorder="1" applyAlignment="1" applyProtection="1">
      <alignment horizontal="right" vertical="center"/>
      <protection hidden="1"/>
    </xf>
    <xf numFmtId="164" fontId="5" fillId="10" borderId="51" xfId="1" applyNumberFormat="1" applyFont="1" applyFill="1" applyBorder="1" applyAlignment="1" applyProtection="1">
      <alignment horizontal="center" vertical="center"/>
      <protection hidden="1"/>
    </xf>
    <xf numFmtId="165" fontId="34" fillId="10" borderId="27" xfId="1" applyNumberFormat="1" applyFont="1" applyFill="1" applyBorder="1" applyAlignment="1" applyProtection="1">
      <alignment horizontal="right" vertical="center"/>
      <protection hidden="1"/>
    </xf>
    <xf numFmtId="165" fontId="34" fillId="8" borderId="15" xfId="1" applyNumberFormat="1" applyFont="1" applyFill="1" applyBorder="1" applyAlignment="1" applyProtection="1">
      <alignment horizontal="right" vertical="center"/>
      <protection hidden="1"/>
    </xf>
    <xf numFmtId="164" fontId="5" fillId="8" borderId="37" xfId="1" applyNumberFormat="1" applyFont="1" applyFill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42" fillId="0" borderId="0" xfId="0" applyFont="1" applyAlignment="1">
      <alignment vertical="center"/>
    </xf>
    <xf numFmtId="0" fontId="48" fillId="0" borderId="0" xfId="0" applyFont="1" applyAlignment="1" applyProtection="1">
      <alignment vertical="center"/>
      <protection hidden="1"/>
    </xf>
    <xf numFmtId="164" fontId="47" fillId="4" borderId="52" xfId="1" applyNumberFormat="1" applyFont="1" applyFill="1" applyBorder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vertical="center"/>
      <protection hidden="1"/>
    </xf>
    <xf numFmtId="164" fontId="50" fillId="0" borderId="53" xfId="1" applyNumberFormat="1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vertical="center"/>
      <protection hidden="1"/>
    </xf>
    <xf numFmtId="164" fontId="50" fillId="0" borderId="4" xfId="1" applyNumberFormat="1" applyFont="1" applyBorder="1" applyAlignment="1" applyProtection="1">
      <alignment horizontal="center" vertical="center"/>
      <protection hidden="1"/>
    </xf>
    <xf numFmtId="164" fontId="49" fillId="0" borderId="54" xfId="1" applyNumberFormat="1" applyFont="1" applyBorder="1" applyAlignment="1" applyProtection="1">
      <alignment horizontal="center" vertical="center"/>
      <protection hidden="1"/>
    </xf>
    <xf numFmtId="164" fontId="47" fillId="4" borderId="56" xfId="1" applyNumberFormat="1" applyFont="1" applyFill="1" applyBorder="1" applyAlignment="1" applyProtection="1">
      <alignment horizontal="center" vertical="center"/>
      <protection hidden="1"/>
    </xf>
    <xf numFmtId="164" fontId="49" fillId="0" borderId="2" xfId="1" applyNumberFormat="1" applyFont="1" applyBorder="1" applyAlignment="1" applyProtection="1">
      <alignment horizontal="center" vertical="center"/>
      <protection hidden="1"/>
    </xf>
    <xf numFmtId="164" fontId="49" fillId="0" borderId="4" xfId="1" applyNumberFormat="1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/>
      <protection hidden="1"/>
    </xf>
    <xf numFmtId="165" fontId="55" fillId="4" borderId="34" xfId="1" applyNumberFormat="1" applyFont="1" applyFill="1" applyBorder="1" applyAlignment="1" applyProtection="1">
      <alignment vertical="center"/>
      <protection hidden="1"/>
    </xf>
    <xf numFmtId="165" fontId="54" fillId="0" borderId="1" xfId="1" applyNumberFormat="1" applyFont="1" applyBorder="1" applyAlignment="1" applyProtection="1">
      <alignment vertical="center"/>
      <protection hidden="1"/>
    </xf>
    <xf numFmtId="165" fontId="54" fillId="0" borderId="3" xfId="1" applyNumberFormat="1" applyFont="1" applyBorder="1" applyAlignment="1" applyProtection="1">
      <alignment vertical="center"/>
      <protection hidden="1"/>
    </xf>
    <xf numFmtId="165" fontId="54" fillId="0" borderId="35" xfId="1" applyNumberFormat="1" applyFont="1" applyBorder="1" applyAlignment="1" applyProtection="1">
      <alignment vertical="center"/>
      <protection hidden="1"/>
    </xf>
    <xf numFmtId="165" fontId="55" fillId="4" borderId="55" xfId="1" applyNumberFormat="1" applyFont="1" applyFill="1" applyBorder="1" applyAlignment="1" applyProtection="1">
      <alignment vertical="center"/>
      <protection hidden="1"/>
    </xf>
    <xf numFmtId="165" fontId="54" fillId="0" borderId="3" xfId="1" applyNumberFormat="1" applyFont="1" applyBorder="1" applyAlignment="1" applyProtection="1">
      <alignment vertical="center"/>
      <protection locked="0"/>
    </xf>
    <xf numFmtId="165" fontId="54" fillId="0" borderId="1" xfId="1" applyNumberFormat="1" applyFont="1" applyBorder="1" applyAlignment="1" applyProtection="1">
      <alignment vertical="center"/>
      <protection locked="0"/>
    </xf>
    <xf numFmtId="165" fontId="54" fillId="0" borderId="6" xfId="1" applyNumberFormat="1" applyFont="1" applyBorder="1" applyAlignment="1" applyProtection="1">
      <alignment vertical="center"/>
      <protection locked="0"/>
    </xf>
    <xf numFmtId="165" fontId="54" fillId="0" borderId="5" xfId="1" applyNumberFormat="1" applyFont="1" applyBorder="1" applyAlignment="1" applyProtection="1">
      <alignment vertical="center"/>
      <protection locked="0"/>
    </xf>
    <xf numFmtId="0" fontId="54" fillId="0" borderId="0" xfId="0" applyFont="1" applyAlignment="1">
      <alignment vertical="center"/>
    </xf>
    <xf numFmtId="165" fontId="6" fillId="0" borderId="3" xfId="1" applyNumberFormat="1" applyFont="1" applyBorder="1" applyAlignment="1" applyProtection="1">
      <alignment vertical="center"/>
      <protection locked="0"/>
    </xf>
    <xf numFmtId="165" fontId="6" fillId="0" borderId="35" xfId="1" applyNumberFormat="1" applyFont="1" applyBorder="1" applyAlignment="1" applyProtection="1">
      <alignment vertical="center"/>
      <protection hidden="1"/>
    </xf>
    <xf numFmtId="165" fontId="6" fillId="0" borderId="42" xfId="1" applyNumberFormat="1" applyFont="1" applyBorder="1" applyAlignment="1" applyProtection="1">
      <alignment vertical="center"/>
      <protection locked="0"/>
    </xf>
    <xf numFmtId="165" fontId="6" fillId="0" borderId="6" xfId="1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34" fillId="0" borderId="48" xfId="0" applyFont="1" applyBorder="1" applyAlignment="1" applyProtection="1">
      <alignment horizontal="center" vertical="center"/>
      <protection locked="0"/>
    </xf>
    <xf numFmtId="0" fontId="34" fillId="0" borderId="45" xfId="0" applyFont="1" applyBorder="1" applyAlignment="1" applyProtection="1">
      <alignment horizontal="center" vertical="center"/>
      <protection locked="0"/>
    </xf>
    <xf numFmtId="0" fontId="34" fillId="0" borderId="46" xfId="0" applyFont="1" applyBorder="1" applyAlignment="1" applyProtection="1">
      <alignment horizontal="center" vertical="center"/>
      <protection locked="0"/>
    </xf>
    <xf numFmtId="165" fontId="57" fillId="0" borderId="0" xfId="0" applyNumberFormat="1" applyFont="1" applyAlignment="1" applyProtection="1">
      <alignment vertical="center"/>
      <protection hidden="1"/>
    </xf>
    <xf numFmtId="0" fontId="57" fillId="0" borderId="0" xfId="0" applyFont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right"/>
      <protection locked="0"/>
    </xf>
    <xf numFmtId="165" fontId="27" fillId="0" borderId="0" xfId="0" applyNumberFormat="1" applyFont="1" applyAlignment="1" applyProtection="1">
      <alignment horizontal="right" vertical="center"/>
      <protection hidden="1"/>
    </xf>
    <xf numFmtId="165" fontId="6" fillId="0" borderId="35" xfId="1" applyNumberFormat="1" applyFont="1" applyBorder="1" applyAlignment="1" applyProtection="1">
      <alignment vertical="center"/>
      <protection locked="0"/>
    </xf>
    <xf numFmtId="164" fontId="43" fillId="0" borderId="54" xfId="1" applyNumberFormat="1" applyFont="1" applyBorder="1" applyAlignment="1" applyProtection="1">
      <alignment horizontal="center" vertical="center"/>
      <protection hidden="1"/>
    </xf>
    <xf numFmtId="165" fontId="6" fillId="0" borderId="47" xfId="1" applyNumberFormat="1" applyFont="1" applyBorder="1" applyAlignment="1" applyProtection="1">
      <alignment vertical="center"/>
      <protection locked="0"/>
    </xf>
    <xf numFmtId="165" fontId="3" fillId="0" borderId="30" xfId="0" applyNumberFormat="1" applyFont="1" applyBorder="1" applyAlignment="1" applyProtection="1">
      <alignment vertical="center"/>
      <protection locked="0"/>
    </xf>
    <xf numFmtId="165" fontId="3" fillId="0" borderId="3" xfId="0" applyNumberFormat="1" applyFont="1" applyBorder="1" applyAlignment="1" applyProtection="1">
      <alignment vertical="center"/>
      <protection locked="0"/>
    </xf>
    <xf numFmtId="165" fontId="3" fillId="0" borderId="14" xfId="0" applyNumberFormat="1" applyFont="1" applyBorder="1" applyAlignment="1" applyProtection="1">
      <alignment vertical="center"/>
      <protection locked="0"/>
    </xf>
    <xf numFmtId="165" fontId="31" fillId="2" borderId="7" xfId="0" applyNumberFormat="1" applyFont="1" applyFill="1" applyBorder="1" applyAlignment="1" applyProtection="1">
      <alignment vertical="center"/>
      <protection hidden="1"/>
    </xf>
    <xf numFmtId="165" fontId="35" fillId="0" borderId="48" xfId="0" applyNumberFormat="1" applyFont="1" applyBorder="1" applyAlignment="1" applyProtection="1">
      <alignment vertical="center"/>
      <protection locked="0"/>
    </xf>
    <xf numFmtId="165" fontId="35" fillId="0" borderId="45" xfId="0" applyNumberFormat="1" applyFont="1" applyBorder="1" applyAlignment="1" applyProtection="1">
      <alignment vertical="center"/>
      <protection locked="0"/>
    </xf>
    <xf numFmtId="165" fontId="35" fillId="0" borderId="68" xfId="0" applyNumberFormat="1" applyFont="1" applyBorder="1" applyAlignment="1" applyProtection="1">
      <alignment vertical="center"/>
      <protection locked="0"/>
    </xf>
    <xf numFmtId="165" fontId="36" fillId="2" borderId="71" xfId="0" applyNumberFormat="1" applyFont="1" applyFill="1" applyBorder="1" applyAlignment="1" applyProtection="1">
      <alignment vertical="center"/>
      <protection hidden="1"/>
    </xf>
    <xf numFmtId="165" fontId="3" fillId="0" borderId="67" xfId="0" applyNumberFormat="1" applyFont="1" applyBorder="1" applyAlignment="1" applyProtection="1">
      <alignment vertical="center"/>
      <protection locked="0"/>
    </xf>
    <xf numFmtId="165" fontId="35" fillId="0" borderId="46" xfId="0" applyNumberFormat="1" applyFont="1" applyBorder="1" applyAlignment="1" applyProtection="1">
      <alignment vertical="center"/>
      <protection locked="0"/>
    </xf>
    <xf numFmtId="0" fontId="34" fillId="2" borderId="36" xfId="0" applyFont="1" applyFill="1" applyBorder="1" applyAlignment="1" applyProtection="1">
      <alignment horizontal="center" vertical="center"/>
      <protection hidden="1"/>
    </xf>
    <xf numFmtId="165" fontId="16" fillId="9" borderId="1" xfId="0" applyNumberFormat="1" applyFont="1" applyFill="1" applyBorder="1" applyAlignment="1" applyProtection="1">
      <alignment vertical="center"/>
      <protection hidden="1"/>
    </xf>
    <xf numFmtId="165" fontId="16" fillId="9" borderId="3" xfId="0" applyNumberFormat="1" applyFont="1" applyFill="1" applyBorder="1" applyAlignment="1" applyProtection="1">
      <alignment vertical="center"/>
      <protection hidden="1"/>
    </xf>
    <xf numFmtId="165" fontId="16" fillId="9" borderId="14" xfId="0" applyNumberFormat="1" applyFont="1" applyFill="1" applyBorder="1" applyAlignment="1" applyProtection="1">
      <alignment vertical="center"/>
      <protection hidden="1"/>
    </xf>
    <xf numFmtId="0" fontId="39" fillId="2" borderId="75" xfId="0" applyFont="1" applyFill="1" applyBorder="1" applyAlignment="1" applyProtection="1">
      <alignment horizontal="center" vertical="center"/>
      <protection hidden="1"/>
    </xf>
    <xf numFmtId="165" fontId="38" fillId="9" borderId="59" xfId="0" applyNumberFormat="1" applyFont="1" applyFill="1" applyBorder="1" applyAlignment="1" applyProtection="1">
      <alignment vertical="center"/>
      <protection hidden="1"/>
    </xf>
    <xf numFmtId="165" fontId="38" fillId="9" borderId="45" xfId="0" applyNumberFormat="1" applyFont="1" applyFill="1" applyBorder="1" applyAlignment="1" applyProtection="1">
      <alignment vertical="center"/>
      <protection hidden="1"/>
    </xf>
    <xf numFmtId="165" fontId="38" fillId="9" borderId="68" xfId="0" applyNumberFormat="1" applyFont="1" applyFill="1" applyBorder="1" applyAlignment="1" applyProtection="1">
      <alignment vertical="center"/>
      <protection hidden="1"/>
    </xf>
    <xf numFmtId="165" fontId="6" fillId="0" borderId="1" xfId="1" applyNumberFormat="1" applyFont="1" applyBorder="1" applyAlignment="1" applyProtection="1">
      <alignment vertical="center"/>
      <protection locked="0"/>
    </xf>
    <xf numFmtId="165" fontId="6" fillId="0" borderId="5" xfId="1" applyNumberFormat="1" applyFont="1" applyBorder="1" applyAlignment="1" applyProtection="1">
      <alignment vertical="center"/>
      <protection locked="0"/>
    </xf>
    <xf numFmtId="165" fontId="6" fillId="0" borderId="34" xfId="1" applyNumberFormat="1" applyFont="1" applyBorder="1" applyAlignment="1" applyProtection="1">
      <alignment vertical="center"/>
      <protection hidden="1"/>
    </xf>
    <xf numFmtId="165" fontId="18" fillId="0" borderId="0" xfId="0" applyNumberFormat="1" applyFont="1" applyAlignment="1" applyProtection="1">
      <alignment horizontal="left" vertical="center"/>
      <protection hidden="1"/>
    </xf>
    <xf numFmtId="0" fontId="10" fillId="11" borderId="60" xfId="0" applyFont="1" applyFill="1" applyBorder="1" applyAlignment="1" applyProtection="1">
      <alignment wrapText="1"/>
      <protection hidden="1"/>
    </xf>
    <xf numFmtId="0" fontId="60" fillId="11" borderId="63" xfId="0" applyFont="1" applyFill="1" applyBorder="1" applyAlignment="1" applyProtection="1">
      <alignment vertical="top"/>
      <protection hidden="1"/>
    </xf>
    <xf numFmtId="0" fontId="63" fillId="0" borderId="0" xfId="0" applyFont="1" applyAlignment="1" applyProtection="1">
      <alignment vertical="center"/>
      <protection hidden="1"/>
    </xf>
    <xf numFmtId="165" fontId="18" fillId="0" borderId="0" xfId="0" applyNumberFormat="1" applyFont="1" applyAlignment="1" applyProtection="1">
      <alignment vertical="center"/>
      <protection hidden="1"/>
    </xf>
    <xf numFmtId="165" fontId="18" fillId="0" borderId="12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64" fillId="0" borderId="0" xfId="0" applyFont="1" applyAlignment="1" applyProtection="1">
      <alignment horizontal="right" vertical="center"/>
      <protection locked="0"/>
    </xf>
    <xf numFmtId="0" fontId="65" fillId="0" borderId="0" xfId="0" applyFont="1" applyAlignment="1" applyProtection="1">
      <alignment horizontal="right" vertical="center"/>
      <protection locked="0"/>
    </xf>
    <xf numFmtId="165" fontId="3" fillId="0" borderId="78" xfId="0" applyNumberFormat="1" applyFont="1" applyBorder="1" applyAlignment="1" applyProtection="1">
      <alignment horizontal="right" vertical="center"/>
      <protection locked="0"/>
    </xf>
    <xf numFmtId="165" fontId="3" fillId="0" borderId="67" xfId="0" applyNumberFormat="1" applyFont="1" applyBorder="1" applyAlignment="1" applyProtection="1">
      <alignment horizontal="right" vertical="center"/>
      <protection locked="0"/>
    </xf>
    <xf numFmtId="164" fontId="64" fillId="0" borderId="82" xfId="0" applyNumberFormat="1" applyFont="1" applyBorder="1" applyAlignment="1" applyProtection="1">
      <alignment horizontal="center" vertical="center"/>
      <protection locked="0"/>
    </xf>
    <xf numFmtId="164" fontId="64" fillId="0" borderId="53" xfId="0" applyNumberFormat="1" applyFont="1" applyBorder="1" applyAlignment="1" applyProtection="1">
      <alignment horizontal="center" vertical="center"/>
      <protection hidden="1"/>
    </xf>
    <xf numFmtId="164" fontId="64" fillId="0" borderId="82" xfId="0" applyNumberFormat="1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left" vertical="center" indent="1"/>
      <protection hidden="1"/>
    </xf>
    <xf numFmtId="0" fontId="3" fillId="0" borderId="13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40" fillId="0" borderId="80" xfId="0" applyFont="1" applyBorder="1" applyAlignment="1" applyProtection="1">
      <alignment horizontal="center" vertical="center"/>
      <protection locked="0" hidden="1"/>
    </xf>
    <xf numFmtId="0" fontId="6" fillId="0" borderId="12" xfId="0" applyFont="1" applyBorder="1" applyAlignment="1" applyProtection="1">
      <alignment vertical="center"/>
      <protection hidden="1"/>
    </xf>
    <xf numFmtId="171" fontId="6" fillId="0" borderId="12" xfId="0" applyNumberFormat="1" applyFont="1" applyBorder="1" applyAlignment="1" applyProtection="1">
      <alignment horizontal="left" vertical="center"/>
      <protection hidden="1"/>
    </xf>
    <xf numFmtId="165" fontId="54" fillId="15" borderId="47" xfId="1" applyNumberFormat="1" applyFont="1" applyFill="1" applyBorder="1" applyAlignment="1" applyProtection="1">
      <alignment vertical="center"/>
      <protection hidden="1"/>
    </xf>
    <xf numFmtId="164" fontId="49" fillId="8" borderId="54" xfId="1" applyNumberFormat="1" applyFont="1" applyFill="1" applyBorder="1" applyAlignment="1" applyProtection="1">
      <alignment horizontal="center" vertical="center"/>
      <protection hidden="1"/>
    </xf>
    <xf numFmtId="165" fontId="54" fillId="8" borderId="47" xfId="1" applyNumberFormat="1" applyFont="1" applyFill="1" applyBorder="1" applyAlignment="1" applyProtection="1">
      <alignment vertical="center"/>
      <protection hidden="1"/>
    </xf>
    <xf numFmtId="164" fontId="49" fillId="8" borderId="54" xfId="0" applyNumberFormat="1" applyFont="1" applyFill="1" applyBorder="1" applyAlignment="1" applyProtection="1">
      <alignment horizontal="center" vertical="center"/>
      <protection hidden="1"/>
    </xf>
    <xf numFmtId="164" fontId="49" fillId="0" borderId="4" xfId="0" applyNumberFormat="1" applyFont="1" applyBorder="1" applyAlignment="1" applyProtection="1">
      <alignment horizontal="center" vertical="center"/>
      <protection hidden="1"/>
    </xf>
    <xf numFmtId="164" fontId="8" fillId="0" borderId="54" xfId="1" applyNumberFormat="1" applyFont="1" applyBorder="1" applyAlignment="1" applyProtection="1">
      <alignment horizontal="center" vertical="center"/>
      <protection hidden="1"/>
    </xf>
    <xf numFmtId="165" fontId="6" fillId="0" borderId="47" xfId="1" applyNumberFormat="1" applyFont="1" applyBorder="1" applyAlignment="1" applyProtection="1">
      <alignment vertical="center"/>
      <protection hidden="1"/>
    </xf>
    <xf numFmtId="165" fontId="6" fillId="8" borderId="47" xfId="1" applyNumberFormat="1" applyFont="1" applyFill="1" applyBorder="1" applyAlignment="1" applyProtection="1">
      <alignment vertical="center"/>
      <protection hidden="1"/>
    </xf>
    <xf numFmtId="164" fontId="8" fillId="8" borderId="54" xfId="1" applyNumberFormat="1" applyFont="1" applyFill="1" applyBorder="1" applyAlignment="1" applyProtection="1">
      <alignment horizontal="center" vertical="center"/>
      <protection hidden="1"/>
    </xf>
    <xf numFmtId="164" fontId="8" fillId="8" borderId="54" xfId="0" applyNumberFormat="1" applyFont="1" applyFill="1" applyBorder="1" applyAlignment="1" applyProtection="1">
      <alignment horizontal="center" vertical="center"/>
      <protection hidden="1"/>
    </xf>
    <xf numFmtId="167" fontId="54" fillId="0" borderId="3" xfId="0" applyNumberFormat="1" applyFont="1" applyBorder="1" applyAlignment="1" applyProtection="1">
      <alignment vertical="center"/>
      <protection hidden="1"/>
    </xf>
    <xf numFmtId="167" fontId="6" fillId="0" borderId="3" xfId="0" applyNumberFormat="1" applyFont="1" applyBorder="1" applyAlignment="1" applyProtection="1">
      <alignment vertical="center"/>
      <protection hidden="1"/>
    </xf>
    <xf numFmtId="165" fontId="6" fillId="2" borderId="3" xfId="1" applyNumberFormat="1" applyFont="1" applyFill="1" applyBorder="1" applyAlignment="1" applyProtection="1">
      <alignment vertical="center"/>
      <protection hidden="1"/>
    </xf>
    <xf numFmtId="164" fontId="8" fillId="2" borderId="4" xfId="1" applyNumberFormat="1" applyFont="1" applyFill="1" applyBorder="1" applyAlignment="1" applyProtection="1">
      <alignment horizontal="center" vertical="center"/>
      <protection hidden="1"/>
    </xf>
    <xf numFmtId="164" fontId="8" fillId="2" borderId="4" xfId="0" applyNumberFormat="1" applyFont="1" applyFill="1" applyBorder="1" applyAlignment="1" applyProtection="1">
      <alignment horizontal="center" vertical="center"/>
      <protection hidden="1"/>
    </xf>
    <xf numFmtId="0" fontId="69" fillId="0" borderId="0" xfId="0" applyFont="1" applyAlignment="1" applyProtection="1">
      <alignment horizontal="left" vertical="center"/>
      <protection hidden="1"/>
    </xf>
    <xf numFmtId="0" fontId="69" fillId="0" borderId="0" xfId="0" applyFont="1" applyAlignment="1" applyProtection="1">
      <alignment horizontal="left" vertical="center"/>
      <protection locked="0" hidden="1"/>
    </xf>
    <xf numFmtId="165" fontId="6" fillId="0" borderId="5" xfId="1" applyNumberFormat="1" applyFont="1" applyBorder="1" applyAlignment="1" applyProtection="1">
      <alignment vertical="center"/>
      <protection hidden="1"/>
    </xf>
    <xf numFmtId="165" fontId="34" fillId="16" borderId="67" xfId="1" applyNumberFormat="1" applyFont="1" applyFill="1" applyBorder="1" applyAlignment="1" applyProtection="1">
      <alignment vertical="center"/>
      <protection hidden="1"/>
    </xf>
    <xf numFmtId="9" fontId="9" fillId="16" borderId="82" xfId="1" applyNumberFormat="1" applyFont="1" applyFill="1" applyBorder="1" applyAlignment="1" applyProtection="1">
      <alignment horizontal="center" vertical="center"/>
      <protection hidden="1"/>
    </xf>
    <xf numFmtId="165" fontId="55" fillId="4" borderId="67" xfId="1" applyNumberFormat="1" applyFont="1" applyFill="1" applyBorder="1" applyAlignment="1" applyProtection="1">
      <alignment vertical="center"/>
      <protection hidden="1"/>
    </xf>
    <xf numFmtId="9" fontId="47" fillId="4" borderId="82" xfId="1" applyNumberFormat="1" applyFont="1" applyFill="1" applyBorder="1" applyAlignment="1" applyProtection="1">
      <alignment horizontal="center" vertical="center"/>
      <protection hidden="1"/>
    </xf>
    <xf numFmtId="164" fontId="47" fillId="4" borderId="82" xfId="1" applyNumberFormat="1" applyFont="1" applyFill="1" applyBorder="1" applyAlignment="1" applyProtection="1">
      <alignment horizontal="center" vertical="center"/>
      <protection hidden="1"/>
    </xf>
    <xf numFmtId="0" fontId="65" fillId="7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6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11" borderId="30" xfId="0" applyFont="1" applyFill="1" applyBorder="1" applyAlignment="1" applyProtection="1">
      <alignment horizontal="center" vertical="center"/>
      <protection hidden="1"/>
    </xf>
    <xf numFmtId="0" fontId="10" fillId="11" borderId="17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2" fillId="0" borderId="40" xfId="0" applyFont="1" applyBorder="1" applyAlignment="1" applyProtection="1">
      <alignment horizontal="left" vertical="center" indent="1"/>
      <protection hidden="1"/>
    </xf>
    <xf numFmtId="0" fontId="12" fillId="0" borderId="12" xfId="0" applyFont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12" fillId="0" borderId="25" xfId="0" applyFont="1" applyBorder="1" applyAlignment="1" applyProtection="1">
      <alignment horizontal="left" vertical="center" indent="1"/>
      <protection locked="0"/>
    </xf>
    <xf numFmtId="0" fontId="12" fillId="0" borderId="19" xfId="0" applyFont="1" applyBorder="1" applyAlignment="1" applyProtection="1">
      <alignment horizontal="left" vertical="center" indent="1"/>
      <protection locked="0"/>
    </xf>
    <xf numFmtId="0" fontId="0" fillId="0" borderId="18" xfId="0" applyBorder="1" applyAlignment="1">
      <alignment horizontal="left" vertical="center" indent="1"/>
    </xf>
    <xf numFmtId="0" fontId="12" fillId="0" borderId="41" xfId="0" applyFont="1" applyBorder="1" applyAlignment="1" applyProtection="1">
      <alignment horizontal="left" vertical="center" indent="1"/>
      <protection locked="0"/>
    </xf>
    <xf numFmtId="0" fontId="12" fillId="0" borderId="10" xfId="0" applyFont="1" applyBorder="1" applyAlignment="1" applyProtection="1">
      <alignment horizontal="left" vertical="center" indent="1"/>
      <protection locked="0"/>
    </xf>
    <xf numFmtId="0" fontId="0" fillId="0" borderId="29" xfId="0" applyBorder="1" applyAlignment="1">
      <alignment horizontal="left" vertical="center" indent="1"/>
    </xf>
    <xf numFmtId="3" fontId="12" fillId="2" borderId="27" xfId="0" applyNumberFormat="1" applyFont="1" applyFill="1" applyBorder="1" applyAlignment="1" applyProtection="1">
      <alignment horizontal="left" vertical="center" wrapText="1" indent="1"/>
      <protection hidden="1"/>
    </xf>
    <xf numFmtId="3" fontId="12" fillId="2" borderId="5" xfId="0" applyNumberFormat="1" applyFont="1" applyFill="1" applyBorder="1" applyAlignment="1" applyProtection="1">
      <alignment horizontal="left" vertical="center" wrapText="1" indent="1"/>
      <protection hidden="1"/>
    </xf>
    <xf numFmtId="0" fontId="12" fillId="2" borderId="28" xfId="0" applyFont="1" applyFill="1" applyBorder="1" applyAlignment="1">
      <alignment horizontal="left" vertical="center" indent="1"/>
    </xf>
    <xf numFmtId="0" fontId="67" fillId="3" borderId="30" xfId="0" applyFont="1" applyFill="1" applyBorder="1" applyAlignment="1" applyProtection="1">
      <alignment horizontal="center"/>
      <protection locked="0"/>
    </xf>
    <xf numFmtId="0" fontId="67" fillId="3" borderId="17" xfId="0" applyFont="1" applyFill="1" applyBorder="1" applyAlignment="1" applyProtection="1">
      <alignment horizontal="center"/>
      <protection locked="0"/>
    </xf>
    <xf numFmtId="0" fontId="67" fillId="3" borderId="14" xfId="0" applyFont="1" applyFill="1" applyBorder="1" applyAlignment="1" applyProtection="1">
      <alignment horizontal="center" vertical="top"/>
      <protection locked="0"/>
    </xf>
    <xf numFmtId="0" fontId="67" fillId="3" borderId="29" xfId="0" applyFont="1" applyFill="1" applyBorder="1" applyAlignment="1" applyProtection="1">
      <alignment horizontal="center" vertical="top"/>
      <protection locked="0"/>
    </xf>
    <xf numFmtId="0" fontId="64" fillId="13" borderId="14" xfId="0" quotePrefix="1" applyFont="1" applyFill="1" applyBorder="1" applyAlignment="1" applyProtection="1">
      <alignment horizontal="left" vertical="top" wrapText="1" indent="1"/>
      <protection hidden="1"/>
    </xf>
    <xf numFmtId="0" fontId="64" fillId="13" borderId="29" xfId="0" applyFont="1" applyFill="1" applyBorder="1" applyAlignment="1" applyProtection="1">
      <alignment horizontal="left" vertical="top" wrapText="1" indent="1"/>
      <protection hidden="1"/>
    </xf>
    <xf numFmtId="170" fontId="65" fillId="12" borderId="14" xfId="0" applyNumberFormat="1" applyFont="1" applyFill="1" applyBorder="1" applyAlignment="1" applyProtection="1">
      <alignment horizontal="center" vertical="top"/>
      <protection hidden="1"/>
    </xf>
    <xf numFmtId="170" fontId="65" fillId="12" borderId="29" xfId="0" applyNumberFormat="1" applyFont="1" applyFill="1" applyBorder="1" applyAlignment="1" applyProtection="1">
      <alignment horizontal="center" vertical="top"/>
      <protection hidden="1"/>
    </xf>
    <xf numFmtId="170" fontId="6" fillId="13" borderId="14" xfId="0" applyNumberFormat="1" applyFont="1" applyFill="1" applyBorder="1" applyAlignment="1" applyProtection="1">
      <alignment horizontal="center" vertical="top"/>
      <protection hidden="1"/>
    </xf>
    <xf numFmtId="170" fontId="6" fillId="13" borderId="29" xfId="0" applyNumberFormat="1" applyFont="1" applyFill="1" applyBorder="1" applyAlignment="1" applyProtection="1">
      <alignment vertical="top"/>
      <protection hidden="1"/>
    </xf>
    <xf numFmtId="0" fontId="64" fillId="13" borderId="30" xfId="0" applyFont="1" applyFill="1" applyBorder="1" applyAlignment="1" applyProtection="1">
      <alignment horizontal="left" wrapText="1" indent="1"/>
      <protection hidden="1"/>
    </xf>
    <xf numFmtId="0" fontId="64" fillId="13" borderId="17" xfId="0" applyFont="1" applyFill="1" applyBorder="1" applyAlignment="1" applyProtection="1">
      <alignment horizontal="left" wrapText="1" indent="1"/>
      <protection hidden="1"/>
    </xf>
    <xf numFmtId="169" fontId="64" fillId="13" borderId="30" xfId="0" applyNumberFormat="1" applyFont="1" applyFill="1" applyBorder="1" applyAlignment="1" applyProtection="1">
      <alignment horizontal="center" vertical="center"/>
      <protection locked="0"/>
    </xf>
    <xf numFmtId="169" fontId="64" fillId="13" borderId="17" xfId="0" applyNumberFormat="1" applyFont="1" applyFill="1" applyBorder="1" applyAlignment="1" applyProtection="1">
      <alignment horizontal="center" vertical="center"/>
      <protection locked="0"/>
    </xf>
    <xf numFmtId="3" fontId="12" fillId="2" borderId="21" xfId="0" applyNumberFormat="1" applyFont="1" applyFill="1" applyBorder="1" applyAlignment="1" applyProtection="1">
      <alignment horizontal="left" vertical="center" wrapText="1" indent="1"/>
      <protection hidden="1"/>
    </xf>
    <xf numFmtId="3" fontId="12" fillId="2" borderId="23" xfId="0" applyNumberFormat="1" applyFont="1" applyFill="1" applyBorder="1" applyAlignment="1" applyProtection="1">
      <alignment horizontal="left" vertical="center" indent="1"/>
      <protection hidden="1"/>
    </xf>
    <xf numFmtId="3" fontId="12" fillId="2" borderId="24" xfId="0" applyNumberFormat="1" applyFont="1" applyFill="1" applyBorder="1" applyAlignment="1" applyProtection="1">
      <alignment horizontal="left" vertical="center" indent="1"/>
      <protection hidden="1"/>
    </xf>
    <xf numFmtId="0" fontId="12" fillId="2" borderId="22" xfId="0" applyFont="1" applyFill="1" applyBorder="1" applyAlignment="1">
      <alignment horizontal="left" vertical="center" indent="1"/>
    </xf>
    <xf numFmtId="0" fontId="12" fillId="0" borderId="12" xfId="0" applyFont="1" applyBorder="1" applyAlignment="1" applyProtection="1">
      <alignment horizontal="left" vertical="center" indent="1"/>
      <protection locked="0"/>
    </xf>
    <xf numFmtId="3" fontId="12" fillId="2" borderId="26" xfId="0" applyNumberFormat="1" applyFont="1" applyFill="1" applyBorder="1" applyAlignment="1" applyProtection="1">
      <alignment horizontal="left" vertical="center" wrapText="1" indent="1"/>
      <protection hidden="1"/>
    </xf>
    <xf numFmtId="3" fontId="12" fillId="2" borderId="42" xfId="0" applyNumberFormat="1" applyFont="1" applyFill="1" applyBorder="1" applyAlignment="1" applyProtection="1">
      <alignment horizontal="left" vertical="center" wrapText="1" indent="1"/>
      <protection hidden="1"/>
    </xf>
    <xf numFmtId="3" fontId="12" fillId="2" borderId="6" xfId="0" applyNumberFormat="1" applyFont="1" applyFill="1" applyBorder="1" applyAlignment="1" applyProtection="1">
      <alignment horizontal="left" vertical="center" indent="1"/>
      <protection hidden="1"/>
    </xf>
    <xf numFmtId="3" fontId="12" fillId="2" borderId="47" xfId="0" applyNumberFormat="1" applyFont="1" applyFill="1" applyBorder="1" applyAlignment="1" applyProtection="1">
      <alignment horizontal="left" vertical="center" indent="1"/>
      <protection hidden="1"/>
    </xf>
    <xf numFmtId="0" fontId="12" fillId="2" borderId="43" xfId="0" applyFont="1" applyFill="1" applyBorder="1" applyAlignment="1">
      <alignment horizontal="left" vertical="center" indent="1"/>
    </xf>
    <xf numFmtId="0" fontId="19" fillId="3" borderId="66" xfId="0" applyFont="1" applyFill="1" applyBorder="1" applyAlignment="1" applyProtection="1">
      <alignment horizontal="center" vertical="center"/>
      <protection hidden="1"/>
    </xf>
    <xf numFmtId="0" fontId="19" fillId="3" borderId="8" xfId="0" applyFont="1" applyFill="1" applyBorder="1" applyAlignment="1" applyProtection="1">
      <alignment horizontal="center" vertical="center"/>
      <protection hidden="1"/>
    </xf>
    <xf numFmtId="0" fontId="19" fillId="3" borderId="32" xfId="0" applyFont="1" applyFill="1" applyBorder="1" applyAlignment="1" applyProtection="1">
      <alignment horizontal="center" vertical="center"/>
      <protection hidden="1"/>
    </xf>
    <xf numFmtId="0" fontId="7" fillId="3" borderId="30" xfId="0" applyFont="1" applyFill="1" applyBorder="1" applyAlignment="1" applyProtection="1">
      <alignment horizontal="left" vertical="center" wrapText="1" indent="1"/>
      <protection hidden="1"/>
    </xf>
    <xf numFmtId="0" fontId="7" fillId="3" borderId="12" xfId="0" applyFont="1" applyFill="1" applyBorder="1" applyAlignment="1" applyProtection="1">
      <alignment horizontal="left" vertical="center" wrapText="1" indent="1"/>
      <protection hidden="1"/>
    </xf>
    <xf numFmtId="0" fontId="6" fillId="9" borderId="3" xfId="0" applyFont="1" applyFill="1" applyBorder="1" applyAlignment="1" applyProtection="1">
      <alignment horizontal="left" vertical="center" indent="1"/>
      <protection locked="0"/>
    </xf>
    <xf numFmtId="0" fontId="6" fillId="9" borderId="19" xfId="0" applyFont="1" applyFill="1" applyBorder="1" applyAlignment="1">
      <alignment horizontal="left" vertical="center" indent="1"/>
    </xf>
    <xf numFmtId="0" fontId="6" fillId="9" borderId="18" xfId="0" applyFont="1" applyFill="1" applyBorder="1" applyAlignment="1">
      <alignment horizontal="left" vertical="center" indent="1"/>
    </xf>
    <xf numFmtId="0" fontId="6" fillId="9" borderId="14" xfId="0" applyFont="1" applyFill="1" applyBorder="1" applyAlignment="1" applyProtection="1">
      <alignment horizontal="left" vertical="center" indent="1"/>
      <protection locked="0"/>
    </xf>
    <xf numFmtId="0" fontId="6" fillId="9" borderId="10" xfId="0" applyFont="1" applyFill="1" applyBorder="1" applyAlignment="1">
      <alignment horizontal="left" vertical="center" indent="1"/>
    </xf>
    <xf numFmtId="0" fontId="6" fillId="9" borderId="29" xfId="0" applyFont="1" applyFill="1" applyBorder="1" applyAlignment="1">
      <alignment horizontal="left" vertical="center" indent="1"/>
    </xf>
    <xf numFmtId="0" fontId="6" fillId="9" borderId="1" xfId="0" applyFont="1" applyFill="1" applyBorder="1" applyAlignment="1" applyProtection="1">
      <alignment horizontal="left" vertical="center" indent="1"/>
      <protection locked="0"/>
    </xf>
    <xf numFmtId="0" fontId="6" fillId="9" borderId="0" xfId="0" applyFont="1" applyFill="1" applyAlignment="1">
      <alignment horizontal="left" vertical="center" indent="1"/>
    </xf>
    <xf numFmtId="0" fontId="6" fillId="9" borderId="13" xfId="0" applyFont="1" applyFill="1" applyBorder="1" applyAlignment="1">
      <alignment horizontal="left" vertical="center" indent="1"/>
    </xf>
    <xf numFmtId="0" fontId="12" fillId="0" borderId="72" xfId="0" applyFont="1" applyBorder="1" applyAlignment="1" applyProtection="1">
      <alignment horizontal="left" vertical="center" indent="1"/>
      <protection hidden="1"/>
    </xf>
    <xf numFmtId="0" fontId="0" fillId="0" borderId="12" xfId="0" applyBorder="1" applyAlignment="1">
      <alignment horizontal="left" indent="1"/>
    </xf>
    <xf numFmtId="0" fontId="12" fillId="0" borderId="74" xfId="0" applyFont="1" applyBorder="1" applyAlignment="1" applyProtection="1">
      <alignment horizontal="left" vertical="center" indent="1"/>
      <protection hidden="1"/>
    </xf>
    <xf numFmtId="0" fontId="0" fillId="0" borderId="19" xfId="0" applyBorder="1" applyAlignment="1">
      <alignment horizontal="left" indent="1"/>
    </xf>
    <xf numFmtId="0" fontId="0" fillId="0" borderId="70" xfId="0" applyBorder="1" applyAlignment="1">
      <alignment horizontal="left" indent="1"/>
    </xf>
    <xf numFmtId="0" fontId="12" fillId="0" borderId="73" xfId="0" applyFont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horizontal="left" indent="1"/>
    </xf>
    <xf numFmtId="3" fontId="12" fillId="2" borderId="20" xfId="0" applyNumberFormat="1" applyFont="1" applyFill="1" applyBorder="1" applyAlignment="1" applyProtection="1">
      <alignment horizontal="left" vertical="center" wrapText="1" indent="1"/>
      <protection hidden="1"/>
    </xf>
    <xf numFmtId="0" fontId="12" fillId="0" borderId="49" xfId="0" applyFont="1" applyBorder="1" applyAlignment="1">
      <alignment horizontal="right"/>
    </xf>
    <xf numFmtId="0" fontId="12" fillId="0" borderId="50" xfId="0" applyFont="1" applyBorder="1" applyAlignment="1">
      <alignment horizontal="right"/>
    </xf>
    <xf numFmtId="0" fontId="12" fillId="0" borderId="9" xfId="0" applyFont="1" applyBorder="1" applyAlignment="1" applyProtection="1">
      <alignment horizontal="left" vertical="center" indent="1"/>
      <protection locked="0"/>
    </xf>
    <xf numFmtId="165" fontId="18" fillId="0" borderId="12" xfId="0" applyNumberFormat="1" applyFont="1" applyBorder="1" applyAlignment="1" applyProtection="1">
      <alignment horizontal="right" vertical="center"/>
      <protection hidden="1"/>
    </xf>
    <xf numFmtId="0" fontId="10" fillId="11" borderId="30" xfId="0" applyFont="1" applyFill="1" applyBorder="1" applyAlignment="1" applyProtection="1">
      <alignment horizontal="center"/>
      <protection hidden="1"/>
    </xf>
    <xf numFmtId="0" fontId="10" fillId="11" borderId="17" xfId="0" applyFont="1" applyFill="1" applyBorder="1" applyAlignment="1" applyProtection="1">
      <alignment horizontal="center"/>
      <protection hidden="1"/>
    </xf>
    <xf numFmtId="0" fontId="12" fillId="0" borderId="12" xfId="0" applyFont="1" applyBorder="1" applyAlignment="1" applyProtection="1">
      <alignment horizontal="left" vertical="center" indent="1"/>
      <protection hidden="1"/>
    </xf>
    <xf numFmtId="0" fontId="12" fillId="0" borderId="19" xfId="0" applyFont="1" applyBorder="1" applyAlignment="1" applyProtection="1">
      <alignment horizontal="left" vertical="center" indent="1"/>
      <protection hidden="1"/>
    </xf>
    <xf numFmtId="0" fontId="12" fillId="0" borderId="19" xfId="0" applyFont="1" applyBorder="1" applyAlignment="1">
      <alignment horizontal="left" vertical="center" indent="1"/>
    </xf>
    <xf numFmtId="0" fontId="12" fillId="0" borderId="11" xfId="0" applyFont="1" applyBorder="1" applyAlignment="1" applyProtection="1">
      <alignment horizontal="left" vertical="center" indent="1"/>
      <protection locked="0"/>
    </xf>
    <xf numFmtId="0" fontId="34" fillId="2" borderId="36" xfId="0" applyFont="1" applyFill="1" applyBorder="1" applyAlignment="1" applyProtection="1">
      <alignment horizontal="center" vertical="center"/>
      <protection locked="0"/>
    </xf>
    <xf numFmtId="0" fontId="34" fillId="2" borderId="69" xfId="0" applyFont="1" applyFill="1" applyBorder="1" applyAlignment="1" applyProtection="1">
      <alignment horizontal="center" vertical="center"/>
      <protection locked="0"/>
    </xf>
    <xf numFmtId="0" fontId="34" fillId="2" borderId="33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 wrapText="1"/>
      <protection hidden="1"/>
    </xf>
    <xf numFmtId="0" fontId="11" fillId="3" borderId="63" xfId="0" applyFont="1" applyFill="1" applyBorder="1" applyAlignment="1" applyProtection="1">
      <alignment horizontal="center" vertical="center" wrapText="1"/>
      <protection hidden="1"/>
    </xf>
    <xf numFmtId="0" fontId="61" fillId="3" borderId="61" xfId="0" applyFont="1" applyFill="1" applyBorder="1" applyAlignment="1" applyProtection="1">
      <alignment horizontal="center" vertical="center" wrapText="1"/>
      <protection hidden="1"/>
    </xf>
    <xf numFmtId="0" fontId="61" fillId="3" borderId="61" xfId="0" applyFont="1" applyFill="1" applyBorder="1" applyAlignment="1" applyProtection="1">
      <alignment horizontal="center" vertical="center"/>
      <protection hidden="1"/>
    </xf>
    <xf numFmtId="0" fontId="61" fillId="3" borderId="62" xfId="0" applyFont="1" applyFill="1" applyBorder="1" applyAlignment="1" applyProtection="1">
      <alignment horizontal="center" vertical="center"/>
      <protection hidden="1"/>
    </xf>
    <xf numFmtId="0" fontId="61" fillId="3" borderId="57" xfId="0" applyFont="1" applyFill="1" applyBorder="1" applyAlignment="1" applyProtection="1">
      <alignment horizontal="center" vertical="center"/>
      <protection hidden="1"/>
    </xf>
    <xf numFmtId="0" fontId="61" fillId="3" borderId="58" xfId="0" applyFont="1" applyFill="1" applyBorder="1" applyAlignment="1" applyProtection="1">
      <alignment horizontal="center" vertical="center"/>
      <protection hidden="1"/>
    </xf>
    <xf numFmtId="3" fontId="6" fillId="2" borderId="30" xfId="0" applyNumberFormat="1" applyFont="1" applyFill="1" applyBorder="1" applyAlignment="1" applyProtection="1">
      <alignment horizontal="left" vertical="center" wrapText="1" indent="1"/>
      <protection hidden="1"/>
    </xf>
    <xf numFmtId="3" fontId="6" fillId="2" borderId="14" xfId="0" applyNumberFormat="1" applyFont="1" applyFill="1" applyBorder="1" applyAlignment="1" applyProtection="1">
      <alignment horizontal="left" vertical="center" wrapText="1" indent="1"/>
      <protection hidden="1"/>
    </xf>
    <xf numFmtId="3" fontId="12" fillId="2" borderId="5" xfId="0" applyNumberFormat="1" applyFont="1" applyFill="1" applyBorder="1" applyAlignment="1" applyProtection="1">
      <alignment horizontal="left" vertical="center" indent="1"/>
      <protection hidden="1"/>
    </xf>
    <xf numFmtId="0" fontId="12" fillId="2" borderId="5" xfId="0" applyFont="1" applyFill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169" fontId="65" fillId="12" borderId="14" xfId="0" applyNumberFormat="1" applyFont="1" applyFill="1" applyBorder="1" applyAlignment="1" applyProtection="1">
      <alignment horizontal="center" vertical="top"/>
      <protection hidden="1"/>
    </xf>
    <xf numFmtId="169" fontId="65" fillId="12" borderId="29" xfId="0" applyNumberFormat="1" applyFont="1" applyFill="1" applyBorder="1" applyAlignment="1" applyProtection="1">
      <alignment horizontal="center" vertical="top"/>
      <protection hidden="1"/>
    </xf>
    <xf numFmtId="0" fontId="65" fillId="12" borderId="30" xfId="0" applyFont="1" applyFill="1" applyBorder="1" applyAlignment="1" applyProtection="1">
      <alignment horizontal="left" wrapText="1" indent="1"/>
      <protection hidden="1"/>
    </xf>
    <xf numFmtId="0" fontId="65" fillId="12" borderId="17" xfId="0" applyFont="1" applyFill="1" applyBorder="1" applyAlignment="1" applyProtection="1">
      <alignment horizontal="left" wrapText="1" indent="1"/>
      <protection hidden="1"/>
    </xf>
    <xf numFmtId="169" fontId="65" fillId="12" borderId="30" xfId="0" applyNumberFormat="1" applyFont="1" applyFill="1" applyBorder="1" applyAlignment="1" applyProtection="1">
      <alignment horizontal="center" vertical="center"/>
      <protection locked="0"/>
    </xf>
    <xf numFmtId="169" fontId="65" fillId="12" borderId="17" xfId="0" applyNumberFormat="1" applyFont="1" applyFill="1" applyBorder="1" applyAlignment="1" applyProtection="1">
      <alignment horizontal="center" vertical="center"/>
      <protection locked="0"/>
    </xf>
    <xf numFmtId="168" fontId="60" fillId="11" borderId="1" xfId="0" applyNumberFormat="1" applyFont="1" applyFill="1" applyBorder="1" applyAlignment="1" applyProtection="1">
      <alignment horizontal="center" vertical="top"/>
      <protection hidden="1"/>
    </xf>
    <xf numFmtId="168" fontId="60" fillId="11" borderId="13" xfId="0" applyNumberFormat="1" applyFont="1" applyFill="1" applyBorder="1" applyAlignment="1" applyProtection="1">
      <alignment horizontal="center" vertical="top"/>
      <protection hidden="1"/>
    </xf>
    <xf numFmtId="0" fontId="6" fillId="0" borderId="67" xfId="0" applyFont="1" applyBorder="1" applyAlignment="1" applyProtection="1">
      <alignment horizontal="left" vertical="center" indent="1"/>
      <protection hidden="1"/>
    </xf>
    <xf numFmtId="0" fontId="6" fillId="0" borderId="81" xfId="0" applyFont="1" applyBorder="1" applyAlignment="1" applyProtection="1">
      <alignment horizontal="left" vertical="center" indent="1"/>
      <protection hidden="1"/>
    </xf>
    <xf numFmtId="0" fontId="6" fillId="0" borderId="78" xfId="0" applyFont="1" applyBorder="1" applyAlignment="1" applyProtection="1">
      <alignment horizontal="left" vertical="center" indent="1"/>
      <protection hidden="1"/>
    </xf>
    <xf numFmtId="0" fontId="6" fillId="0" borderId="79" xfId="0" applyFont="1" applyBorder="1" applyAlignment="1" applyProtection="1">
      <alignment horizontal="left" vertical="center" indent="1"/>
      <protection hidden="1"/>
    </xf>
    <xf numFmtId="0" fontId="65" fillId="12" borderId="14" xfId="0" quotePrefix="1" applyFont="1" applyFill="1" applyBorder="1" applyAlignment="1" applyProtection="1">
      <alignment horizontal="left" vertical="top" indent="1"/>
      <protection hidden="1"/>
    </xf>
    <xf numFmtId="0" fontId="0" fillId="12" borderId="29" xfId="0" applyFill="1" applyBorder="1" applyAlignment="1" applyProtection="1">
      <alignment horizontal="left" vertical="top" indent="1"/>
      <protection hidden="1"/>
    </xf>
    <xf numFmtId="0" fontId="65" fillId="12" borderId="30" xfId="0" quotePrefix="1" applyFont="1" applyFill="1" applyBorder="1" applyAlignment="1" applyProtection="1">
      <alignment horizontal="left" vertical="center" indent="1"/>
      <protection locked="0" hidden="1"/>
    </xf>
    <xf numFmtId="0" fontId="0" fillId="12" borderId="17" xfId="0" applyFill="1" applyBorder="1" applyAlignment="1" applyProtection="1">
      <alignment horizontal="left" vertical="center" indent="1"/>
      <protection locked="0" hidden="1"/>
    </xf>
    <xf numFmtId="170" fontId="65" fillId="12" borderId="30" xfId="0" applyNumberFormat="1" applyFont="1" applyFill="1" applyBorder="1" applyAlignment="1" applyProtection="1">
      <alignment horizontal="center" vertical="center"/>
      <protection locked="0"/>
    </xf>
    <xf numFmtId="170" fontId="65" fillId="12" borderId="17" xfId="0" applyNumberFormat="1" applyFont="1" applyFill="1" applyBorder="1" applyAlignment="1" applyProtection="1">
      <alignment horizontal="center" vertical="center"/>
      <protection locked="0"/>
    </xf>
    <xf numFmtId="0" fontId="65" fillId="12" borderId="14" xfId="0" quotePrefix="1" applyFont="1" applyFill="1" applyBorder="1" applyAlignment="1" applyProtection="1">
      <alignment horizontal="left" vertical="top" indent="1"/>
      <protection locked="0" hidden="1"/>
    </xf>
    <xf numFmtId="0" fontId="0" fillId="12" borderId="29" xfId="0" applyFill="1" applyBorder="1" applyAlignment="1" applyProtection="1">
      <alignment horizontal="left" vertical="top" indent="1"/>
      <protection locked="0" hidden="1"/>
    </xf>
    <xf numFmtId="0" fontId="64" fillId="13" borderId="30" xfId="0" quotePrefix="1" applyFont="1" applyFill="1" applyBorder="1" applyAlignment="1" applyProtection="1">
      <alignment horizontal="left" vertical="center" indent="1"/>
      <protection locked="0" hidden="1"/>
    </xf>
    <xf numFmtId="0" fontId="64" fillId="13" borderId="17" xfId="0" applyFont="1" applyFill="1" applyBorder="1" applyAlignment="1" applyProtection="1">
      <alignment horizontal="left" vertical="center" indent="1"/>
      <protection locked="0" hidden="1"/>
    </xf>
    <xf numFmtId="170" fontId="64" fillId="13" borderId="30" xfId="0" applyNumberFormat="1" applyFont="1" applyFill="1" applyBorder="1" applyAlignment="1" applyProtection="1">
      <alignment horizontal="center" vertical="center"/>
      <protection locked="0"/>
    </xf>
    <xf numFmtId="170" fontId="64" fillId="13" borderId="17" xfId="0" applyNumberFormat="1" applyFont="1" applyFill="1" applyBorder="1" applyAlignment="1" applyProtection="1">
      <alignment horizontal="center" vertical="center"/>
      <protection locked="0"/>
    </xf>
    <xf numFmtId="0" fontId="64" fillId="13" borderId="14" xfId="0" quotePrefix="1" applyFont="1" applyFill="1" applyBorder="1" applyAlignment="1" applyProtection="1">
      <alignment horizontal="left" vertical="top" indent="1"/>
      <protection locked="0" hidden="1"/>
    </xf>
    <xf numFmtId="0" fontId="64" fillId="13" borderId="29" xfId="0" applyFont="1" applyFill="1" applyBorder="1" applyAlignment="1" applyProtection="1">
      <alignment horizontal="left" vertical="top" indent="1"/>
      <protection locked="0" hidden="1"/>
    </xf>
    <xf numFmtId="169" fontId="64" fillId="13" borderId="14" xfId="0" applyNumberFormat="1" applyFont="1" applyFill="1" applyBorder="1" applyAlignment="1" applyProtection="1">
      <alignment horizontal="center" vertical="top"/>
      <protection hidden="1"/>
    </xf>
    <xf numFmtId="169" fontId="64" fillId="13" borderId="29" xfId="0" applyNumberFormat="1" applyFont="1" applyFill="1" applyBorder="1" applyAlignment="1" applyProtection="1">
      <alignment horizontal="center" vertical="top"/>
      <protection hidden="1"/>
    </xf>
    <xf numFmtId="0" fontId="66" fillId="0" borderId="10" xfId="0" applyFont="1" applyBorder="1" applyAlignment="1" applyProtection="1">
      <alignment horizontal="left" vertical="center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64" fillId="13" borderId="30" xfId="0" quotePrefix="1" applyFont="1" applyFill="1" applyBorder="1" applyAlignment="1" applyProtection="1">
      <alignment horizontal="left" vertical="center" indent="1"/>
      <protection hidden="1"/>
    </xf>
    <xf numFmtId="0" fontId="64" fillId="13" borderId="17" xfId="0" applyFont="1" applyFill="1" applyBorder="1" applyAlignment="1" applyProtection="1">
      <alignment horizontal="left" vertical="center" indent="1"/>
      <protection hidden="1"/>
    </xf>
    <xf numFmtId="0" fontId="64" fillId="13" borderId="14" xfId="0" quotePrefix="1" applyFont="1" applyFill="1" applyBorder="1" applyAlignment="1" applyProtection="1">
      <alignment horizontal="left" vertical="top" indent="1"/>
      <protection hidden="1"/>
    </xf>
    <xf numFmtId="0" fontId="64" fillId="13" borderId="29" xfId="0" applyFont="1" applyFill="1" applyBorder="1" applyAlignment="1" applyProtection="1">
      <alignment horizontal="left" vertical="top" indent="1"/>
      <protection hidden="1"/>
    </xf>
    <xf numFmtId="0" fontId="5" fillId="14" borderId="0" xfId="0" applyFont="1" applyFill="1" applyAlignment="1" applyProtection="1">
      <alignment horizontal="center"/>
      <protection locked="0"/>
    </xf>
    <xf numFmtId="0" fontId="65" fillId="12" borderId="30" xfId="0" quotePrefix="1" applyFont="1" applyFill="1" applyBorder="1" applyAlignment="1" applyProtection="1">
      <alignment horizontal="left" vertical="center" indent="1"/>
      <protection hidden="1"/>
    </xf>
    <xf numFmtId="0" fontId="0" fillId="12" borderId="17" xfId="0" applyFill="1" applyBorder="1" applyAlignment="1" applyProtection="1">
      <alignment horizontal="left" vertical="center" indent="1"/>
      <protection hidden="1"/>
    </xf>
    <xf numFmtId="168" fontId="5" fillId="14" borderId="1" xfId="0" applyNumberFormat="1" applyFont="1" applyFill="1" applyBorder="1" applyAlignment="1" applyProtection="1">
      <alignment horizontal="center" vertical="top"/>
      <protection locked="0"/>
    </xf>
    <xf numFmtId="168" fontId="5" fillId="14" borderId="13" xfId="0" applyNumberFormat="1" applyFont="1" applyFill="1" applyBorder="1" applyAlignment="1" applyProtection="1">
      <alignment horizontal="center" vertical="top"/>
      <protection locked="0"/>
    </xf>
    <xf numFmtId="0" fontId="34" fillId="8" borderId="15" xfId="0" applyFont="1" applyFill="1" applyBorder="1" applyAlignment="1" applyProtection="1">
      <alignment horizontal="left" vertical="center" wrapText="1" indent="1"/>
      <protection hidden="1"/>
    </xf>
    <xf numFmtId="0" fontId="0" fillId="0" borderId="77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6" fillId="2" borderId="3" xfId="0" applyFont="1" applyFill="1" applyBorder="1" applyAlignment="1" applyProtection="1">
      <alignment horizontal="left" vertical="center" wrapText="1" indent="1"/>
      <protection hidden="1"/>
    </xf>
    <xf numFmtId="0" fontId="1" fillId="2" borderId="19" xfId="0" applyFont="1" applyFill="1" applyBorder="1" applyAlignment="1" applyProtection="1">
      <alignment horizontal="left" vertical="center" wrapText="1" indent="1"/>
      <protection hidden="1"/>
    </xf>
    <xf numFmtId="0" fontId="1" fillId="0" borderId="18" xfId="0" applyFont="1" applyBorder="1" applyAlignment="1">
      <alignment horizontal="left" vertical="center" wrapText="1" indent="1"/>
    </xf>
    <xf numFmtId="0" fontId="6" fillId="0" borderId="3" xfId="0" applyFont="1" applyBorder="1" applyAlignment="1" applyProtection="1">
      <alignment horizontal="left" vertical="center" wrapText="1" indent="1"/>
      <protection hidden="1"/>
    </xf>
    <xf numFmtId="0" fontId="0" fillId="0" borderId="19" xfId="0" applyBorder="1" applyAlignment="1" applyProtection="1">
      <alignment horizontal="left" vertical="center" wrapText="1" indent="1"/>
      <protection hidden="1"/>
    </xf>
    <xf numFmtId="0" fontId="0" fillId="0" borderId="18" xfId="0" applyBorder="1" applyAlignment="1">
      <alignment horizontal="left" vertical="center" wrapText="1" indent="1"/>
    </xf>
    <xf numFmtId="0" fontId="6" fillId="0" borderId="35" xfId="0" applyFont="1" applyBorder="1" applyAlignment="1" applyProtection="1">
      <alignment horizontal="left" vertical="center" wrapText="1" indent="1"/>
      <protection hidden="1"/>
    </xf>
    <xf numFmtId="0" fontId="6" fillId="0" borderId="76" xfId="0" applyFont="1" applyBorder="1" applyAlignment="1" applyProtection="1">
      <alignment horizontal="left" vertical="center" wrapText="1" indent="1"/>
      <protection hidden="1"/>
    </xf>
    <xf numFmtId="0" fontId="0" fillId="0" borderId="31" xfId="0" applyBorder="1" applyAlignment="1">
      <alignment horizontal="left" vertical="center" wrapText="1" indent="1"/>
    </xf>
    <xf numFmtId="0" fontId="0" fillId="0" borderId="78" xfId="0" applyBorder="1" applyAlignment="1" applyProtection="1">
      <alignment horizontal="left" vertical="center" wrapText="1" indent="1"/>
      <protection hidden="1"/>
    </xf>
    <xf numFmtId="0" fontId="6" fillId="0" borderId="1" xfId="0" applyFont="1" applyBorder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left" vertical="center" wrapText="1" indent="1"/>
      <protection hidden="1"/>
    </xf>
    <xf numFmtId="0" fontId="0" fillId="0" borderId="13" xfId="0" applyBorder="1" applyAlignment="1">
      <alignment horizontal="left" vertical="center" wrapText="1" indent="1"/>
    </xf>
    <xf numFmtId="0" fontId="6" fillId="0" borderId="25" xfId="0" applyFont="1" applyBorder="1" applyAlignment="1" applyProtection="1">
      <alignment vertical="center" wrapText="1"/>
      <protection hidden="1"/>
    </xf>
    <xf numFmtId="0" fontId="0" fillId="0" borderId="18" xfId="0" applyBorder="1" applyAlignment="1">
      <alignment vertical="center" wrapText="1"/>
    </xf>
    <xf numFmtId="0" fontId="0" fillId="0" borderId="0" xfId="0" applyBorder="1" applyAlignment="1" applyProtection="1">
      <alignment horizontal="left" vertical="center" wrapText="1" indent="1"/>
      <protection hidden="1"/>
    </xf>
    <xf numFmtId="0" fontId="52" fillId="0" borderId="25" xfId="0" applyFont="1" applyBorder="1" applyAlignment="1" applyProtection="1">
      <alignment vertical="center" wrapText="1"/>
      <protection hidden="1"/>
    </xf>
    <xf numFmtId="0" fontId="46" fillId="16" borderId="7" xfId="0" applyFont="1" applyFill="1" applyBorder="1" applyAlignment="1" applyProtection="1">
      <alignment horizontal="left" vertical="center" wrapText="1" indent="1"/>
      <protection hidden="1"/>
    </xf>
    <xf numFmtId="0" fontId="46" fillId="16" borderId="8" xfId="0" applyFont="1" applyFill="1" applyBorder="1" applyAlignment="1" applyProtection="1">
      <alignment horizontal="left" vertical="center" wrapText="1" indent="1"/>
      <protection hidden="1"/>
    </xf>
    <xf numFmtId="0" fontId="0" fillId="16" borderId="32" xfId="0" applyFill="1" applyBorder="1" applyAlignment="1">
      <alignment horizontal="left" vertical="center" wrapText="1" indent="1"/>
    </xf>
    <xf numFmtId="0" fontId="52" fillId="0" borderId="78" xfId="0" applyFont="1" applyBorder="1" applyAlignment="1" applyProtection="1">
      <alignment horizontal="left" vertical="center" wrapText="1" indent="1"/>
      <protection hidden="1"/>
    </xf>
    <xf numFmtId="0" fontId="52" fillId="0" borderId="83" xfId="0" applyFont="1" applyBorder="1" applyAlignment="1" applyProtection="1">
      <alignment horizontal="left" vertical="center" wrapText="1" indent="1"/>
      <protection hidden="1"/>
    </xf>
    <xf numFmtId="0" fontId="0" fillId="0" borderId="79" xfId="0" applyBorder="1" applyAlignment="1">
      <alignment horizontal="left" vertical="center" wrapText="1" indent="1"/>
    </xf>
    <xf numFmtId="0" fontId="52" fillId="0" borderId="35" xfId="0" applyFont="1" applyBorder="1" applyAlignment="1" applyProtection="1">
      <alignment horizontal="left" vertical="center" wrapText="1" indent="1"/>
      <protection hidden="1"/>
    </xf>
    <xf numFmtId="0" fontId="52" fillId="0" borderId="76" xfId="0" applyFont="1" applyBorder="1" applyAlignment="1" applyProtection="1">
      <alignment horizontal="left" vertical="center" wrapText="1" indent="1"/>
      <protection hidden="1"/>
    </xf>
    <xf numFmtId="0" fontId="55" fillId="4" borderId="67" xfId="0" applyFont="1" applyFill="1" applyBorder="1" applyAlignment="1" applyProtection="1">
      <alignment horizontal="left" vertical="center" wrapText="1" indent="1"/>
      <protection hidden="1"/>
    </xf>
    <xf numFmtId="0" fontId="56" fillId="0" borderId="11" xfId="0" applyFont="1" applyBorder="1" applyAlignment="1" applyProtection="1">
      <alignment horizontal="left" vertical="center" wrapText="1" indent="1"/>
      <protection hidden="1"/>
    </xf>
    <xf numFmtId="0" fontId="0" fillId="0" borderId="81" xfId="0" applyBorder="1" applyAlignment="1">
      <alignment horizontal="left" vertical="center" wrapText="1" indent="1"/>
    </xf>
    <xf numFmtId="0" fontId="6" fillId="0" borderId="12" xfId="0" applyFont="1" applyBorder="1" applyAlignment="1" applyProtection="1">
      <alignment horizontal="right" vertical="center"/>
      <protection hidden="1"/>
    </xf>
    <xf numFmtId="0" fontId="61" fillId="11" borderId="30" xfId="0" applyFont="1" applyFill="1" applyBorder="1" applyAlignment="1" applyProtection="1">
      <alignment horizontal="center"/>
      <protection locked="0"/>
    </xf>
    <xf numFmtId="0" fontId="61" fillId="11" borderId="17" xfId="0" applyFont="1" applyFill="1" applyBorder="1" applyAlignment="1" applyProtection="1">
      <alignment horizontal="center"/>
      <protection locked="0"/>
    </xf>
    <xf numFmtId="0" fontId="61" fillId="11" borderId="30" xfId="0" applyFont="1" applyFill="1" applyBorder="1" applyAlignment="1" applyProtection="1">
      <alignment horizontal="center"/>
      <protection hidden="1"/>
    </xf>
    <xf numFmtId="0" fontId="61" fillId="11" borderId="17" xfId="0" applyFont="1" applyFill="1" applyBorder="1" applyAlignment="1" applyProtection="1">
      <alignment horizontal="center"/>
      <protection hidden="1"/>
    </xf>
    <xf numFmtId="0" fontId="30" fillId="10" borderId="30" xfId="0" applyFont="1" applyFill="1" applyBorder="1" applyAlignment="1" applyProtection="1">
      <alignment horizontal="left" vertical="center" wrapText="1" indent="1"/>
      <protection hidden="1"/>
    </xf>
    <xf numFmtId="0" fontId="12" fillId="10" borderId="12" xfId="0" applyFont="1" applyFill="1" applyBorder="1" applyAlignment="1" applyProtection="1">
      <alignment horizontal="left" vertical="center" wrapText="1" indent="1"/>
      <protection hidden="1"/>
    </xf>
    <xf numFmtId="0" fontId="0" fillId="0" borderId="17" xfId="0" applyBorder="1" applyAlignment="1">
      <alignment horizontal="left" vertical="center" wrapText="1" indent="1"/>
    </xf>
    <xf numFmtId="0" fontId="34" fillId="16" borderId="67" xfId="0" applyFont="1" applyFill="1" applyBorder="1" applyAlignment="1" applyProtection="1">
      <alignment horizontal="left" vertical="center" wrapText="1" indent="1"/>
      <protection hidden="1"/>
    </xf>
    <xf numFmtId="0" fontId="1" fillId="16" borderId="11" xfId="0" applyFont="1" applyFill="1" applyBorder="1" applyAlignment="1" applyProtection="1">
      <alignment horizontal="left" vertical="center" wrapText="1" indent="1"/>
      <protection hidden="1"/>
    </xf>
    <xf numFmtId="0" fontId="0" fillId="16" borderId="81" xfId="0" applyFill="1" applyBorder="1" applyAlignment="1">
      <alignment horizontal="left" vertical="center" wrapText="1" indent="1"/>
    </xf>
    <xf numFmtId="0" fontId="53" fillId="4" borderId="7" xfId="0" applyFont="1" applyFill="1" applyBorder="1" applyAlignment="1" applyProtection="1">
      <alignment horizontal="center" vertical="center"/>
      <protection hidden="1"/>
    </xf>
    <xf numFmtId="0" fontId="53" fillId="4" borderId="32" xfId="0" applyFont="1" applyFill="1" applyBorder="1" applyAlignment="1" applyProtection="1">
      <alignment horizontal="center" vertical="center"/>
      <protection hidden="1"/>
    </xf>
    <xf numFmtId="0" fontId="46" fillId="16" borderId="7" xfId="0" applyFont="1" applyFill="1" applyBorder="1" applyAlignment="1" applyProtection="1">
      <alignment horizontal="center" vertical="center"/>
      <protection hidden="1"/>
    </xf>
    <xf numFmtId="0" fontId="46" fillId="16" borderId="32" xfId="0" applyFont="1" applyFill="1" applyBorder="1" applyAlignment="1" applyProtection="1">
      <alignment horizontal="center" vertical="center"/>
      <protection hidden="1"/>
    </xf>
    <xf numFmtId="0" fontId="53" fillId="4" borderId="7" xfId="0" applyFont="1" applyFill="1" applyBorder="1" applyAlignment="1" applyProtection="1">
      <alignment horizontal="left" vertical="center" wrapText="1" indent="1"/>
      <protection hidden="1"/>
    </xf>
    <xf numFmtId="0" fontId="53" fillId="4" borderId="8" xfId="0" applyFont="1" applyFill="1" applyBorder="1" applyAlignment="1" applyProtection="1">
      <alignment horizontal="left" vertical="center" wrapText="1" indent="1"/>
      <protection hidden="1"/>
    </xf>
    <xf numFmtId="0" fontId="0" fillId="0" borderId="32" xfId="0" applyBorder="1" applyAlignment="1">
      <alignment horizontal="left" vertical="center" wrapText="1" indent="1"/>
    </xf>
    <xf numFmtId="0" fontId="51" fillId="4" borderId="30" xfId="0" applyFont="1" applyFill="1" applyBorder="1" applyAlignment="1" applyProtection="1">
      <alignment horizontal="left" vertical="center" wrapText="1" indent="1"/>
      <protection hidden="1"/>
    </xf>
    <xf numFmtId="0" fontId="51" fillId="4" borderId="12" xfId="0" applyFont="1" applyFill="1" applyBorder="1" applyAlignment="1" applyProtection="1">
      <alignment horizontal="left" vertical="center" wrapText="1" indent="1"/>
      <protection hidden="1"/>
    </xf>
    <xf numFmtId="0" fontId="52" fillId="0" borderId="3" xfId="0" applyFont="1" applyBorder="1" applyAlignment="1" applyProtection="1">
      <alignment horizontal="left" vertical="center" wrapText="1" indent="1"/>
      <protection hidden="1"/>
    </xf>
    <xf numFmtId="0" fontId="52" fillId="0" borderId="19" xfId="0" applyFont="1" applyBorder="1" applyAlignment="1" applyProtection="1">
      <alignment horizontal="left" vertical="center" wrapText="1" indent="1"/>
      <protection hidden="1"/>
    </xf>
    <xf numFmtId="165" fontId="18" fillId="0" borderId="0" xfId="0" applyNumberFormat="1" applyFont="1" applyAlignment="1" applyProtection="1">
      <alignment horizontal="right" vertical="center"/>
      <protection hidden="1"/>
    </xf>
    <xf numFmtId="0" fontId="59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7" fillId="3" borderId="30" xfId="0" applyFont="1" applyFill="1" applyBorder="1" applyAlignment="1" applyProtection="1">
      <alignment horizontal="left" wrapText="1" indent="1"/>
      <protection locked="0"/>
    </xf>
    <xf numFmtId="0" fontId="7" fillId="3" borderId="12" xfId="0" applyFont="1" applyFill="1" applyBorder="1" applyAlignment="1" applyProtection="1">
      <alignment horizontal="left" wrapText="1" indent="1"/>
      <protection locked="0"/>
    </xf>
    <xf numFmtId="0" fontId="67" fillId="3" borderId="14" xfId="0" applyFont="1" applyFill="1" applyBorder="1" applyAlignment="1" applyProtection="1">
      <alignment horizontal="left" vertical="top" indent="1"/>
      <protection hidden="1"/>
    </xf>
    <xf numFmtId="0" fontId="67" fillId="3" borderId="10" xfId="0" applyFont="1" applyFill="1" applyBorder="1" applyAlignment="1" applyProtection="1">
      <alignment horizontal="left" vertical="top" indent="1"/>
      <protection hidden="1"/>
    </xf>
    <xf numFmtId="168" fontId="62" fillId="11" borderId="0" xfId="0" applyNumberFormat="1" applyFont="1" applyFill="1" applyAlignment="1" applyProtection="1">
      <alignment horizontal="center" vertical="top"/>
      <protection locked="0"/>
    </xf>
    <xf numFmtId="0" fontId="51" fillId="4" borderId="3" xfId="0" applyFont="1" applyFill="1" applyBorder="1" applyAlignment="1" applyProtection="1">
      <alignment horizontal="left" vertical="center" wrapText="1" indent="1"/>
      <protection hidden="1"/>
    </xf>
    <xf numFmtId="0" fontId="51" fillId="4" borderId="19" xfId="0" applyFont="1" applyFill="1" applyBorder="1" applyAlignment="1" applyProtection="1">
      <alignment horizontal="left" vertical="center" wrapText="1" indent="1"/>
      <protection hidden="1"/>
    </xf>
  </cellXfs>
  <cellStyles count="2">
    <cellStyle name="Milliers" xfId="1" builtinId="3"/>
    <cellStyle name="Normal" xfId="0" builtinId="0"/>
  </cellStyles>
  <dxfs count="69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</dxf>
    <dxf>
      <fill>
        <patternFill>
          <bgColor theme="6" tint="0.59996337778862885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00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5" tint="0.79998168889431442"/>
      </font>
    </dxf>
    <dxf>
      <font>
        <color theme="8" tint="0.79998168889431442"/>
      </font>
    </dxf>
    <dxf>
      <font>
        <color theme="5" tint="0.79998168889431442"/>
      </font>
    </dxf>
    <dxf>
      <fill>
        <patternFill>
          <bgColor rgb="FFFFFFCC"/>
        </patternFill>
      </fill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9FF"/>
      <color rgb="FFDAEEF3"/>
      <color rgb="FFD9D9D9"/>
      <color rgb="FF000099"/>
      <color rgb="FF0000CC"/>
      <color rgb="FF00FFCC"/>
      <color rgb="FFCCFFCC"/>
      <color rgb="FFEAEAEA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P109"/>
  <sheetViews>
    <sheetView showGridLines="0" showRowColHeaders="0" tabSelected="1" workbookViewId="0">
      <pane ySplit="6" topLeftCell="A64" activePane="bottomLeft" state="frozenSplit"/>
      <selection activeCell="L8" sqref="L8"/>
      <selection pane="bottomLeft" activeCell="B2" sqref="B2:C2"/>
    </sheetView>
  </sheetViews>
  <sheetFormatPr baseColWidth="10" defaultColWidth="9.28515625" defaultRowHeight="12.75" x14ac:dyDescent="0.2"/>
  <cols>
    <col min="1" max="1" width="1.5703125" style="3" customWidth="1"/>
    <col min="2" max="2" width="17.7109375" style="3" customWidth="1"/>
    <col min="3" max="3" width="17.85546875" style="11" customWidth="1"/>
    <col min="4" max="4" width="11.5703125" style="3" customWidth="1"/>
    <col min="5" max="5" width="19.140625" style="3" customWidth="1"/>
    <col min="6" max="6" width="10.7109375" style="3" customWidth="1"/>
    <col min="7" max="7" width="0.85546875" style="3" customWidth="1"/>
    <col min="8" max="9" width="10.7109375" style="3" customWidth="1"/>
    <col min="10" max="10" width="0.85546875" style="3" customWidth="1"/>
    <col min="11" max="12" width="10.7109375" style="3" customWidth="1"/>
    <col min="13" max="13" width="0.85546875" style="3" customWidth="1"/>
    <col min="14" max="15" width="10.7109375" style="3" customWidth="1"/>
    <col min="16" max="16384" width="9.28515625" style="3"/>
  </cols>
  <sheetData>
    <row r="1" spans="2:15" ht="6" customHeight="1" x14ac:dyDescent="0.2"/>
    <row r="2" spans="2:15" s="4" customFormat="1" ht="21.95" customHeight="1" x14ac:dyDescent="0.3">
      <c r="B2" s="212" t="str">
        <f>IF(ISBLANK(entreprise)," ",entreprise)</f>
        <v xml:space="preserve"> </v>
      </c>
      <c r="C2" s="213" t="s">
        <v>64</v>
      </c>
      <c r="D2" s="209" t="s">
        <v>58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</row>
    <row r="3" spans="2:15" ht="15" customHeight="1" x14ac:dyDescent="0.2">
      <c r="C3" s="3"/>
      <c r="D3" s="234" t="str">
        <f>IF(ISBLANK(AN)," les exercices doivent être renseignés dans le plan de financement"," ")</f>
        <v xml:space="preserve"> les exercices doivent être renseignés dans le plan de financement</v>
      </c>
      <c r="E3" s="234"/>
      <c r="F3" s="234"/>
      <c r="G3" s="234"/>
      <c r="H3" s="234"/>
      <c r="I3" s="234"/>
      <c r="J3" s="118"/>
      <c r="K3" s="234" t="s">
        <v>38</v>
      </c>
      <c r="L3" s="234"/>
      <c r="M3" s="234"/>
      <c r="N3" s="234"/>
      <c r="O3" s="234"/>
    </row>
    <row r="4" spans="2:15" ht="23.1" customHeight="1" x14ac:dyDescent="0.2">
      <c r="B4" s="249" t="s">
        <v>3</v>
      </c>
      <c r="C4" s="246" t="s">
        <v>41</v>
      </c>
      <c r="D4" s="247"/>
      <c r="E4" s="247"/>
      <c r="F4" s="244" t="s">
        <v>32</v>
      </c>
      <c r="G4" s="19"/>
      <c r="H4" s="169" t="str">
        <f>IF(ISBLANK(AN)," ",AN)</f>
        <v xml:space="preserve"> </v>
      </c>
      <c r="I4" s="170"/>
      <c r="J4" s="32"/>
      <c r="K4" s="169" t="str">
        <f>IF(ISBLANK(AN)," ",AN+1)</f>
        <v xml:space="preserve"> </v>
      </c>
      <c r="L4" s="170"/>
      <c r="M4" s="32"/>
      <c r="N4" s="169" t="str">
        <f>IF(ISBLANK(AN)," ",AN+2)</f>
        <v xml:space="preserve"> </v>
      </c>
      <c r="O4" s="170"/>
    </row>
    <row r="5" spans="2:15" ht="23.1" customHeight="1" x14ac:dyDescent="0.25">
      <c r="B5" s="250"/>
      <c r="C5" s="248"/>
      <c r="D5" s="248"/>
      <c r="E5" s="248"/>
      <c r="F5" s="245"/>
      <c r="G5" s="19"/>
      <c r="H5" s="34" t="s">
        <v>39</v>
      </c>
      <c r="I5" s="35" t="s">
        <v>40</v>
      </c>
      <c r="J5" s="31"/>
      <c r="K5" s="34" t="s">
        <v>39</v>
      </c>
      <c r="L5" s="35" t="s">
        <v>40</v>
      </c>
      <c r="M5" s="31"/>
      <c r="N5" s="34" t="s">
        <v>39</v>
      </c>
      <c r="O5" s="35" t="s">
        <v>40</v>
      </c>
    </row>
    <row r="6" spans="2:15" ht="6" customHeight="1" x14ac:dyDescent="0.2">
      <c r="C6" s="6"/>
      <c r="D6" s="6"/>
      <c r="E6" s="6"/>
      <c r="F6" s="6"/>
      <c r="G6" s="6"/>
      <c r="H6" s="6"/>
      <c r="I6" s="6"/>
      <c r="J6" s="5"/>
      <c r="K6" s="5"/>
      <c r="L6" s="5"/>
    </row>
    <row r="7" spans="2:15" ht="20.100000000000001" customHeight="1" x14ac:dyDescent="0.2">
      <c r="B7" s="171" t="s">
        <v>33</v>
      </c>
      <c r="C7" s="172"/>
      <c r="D7" s="6"/>
      <c r="E7" s="6"/>
      <c r="F7" s="6"/>
      <c r="G7" s="6"/>
      <c r="H7" s="6"/>
      <c r="I7" s="6"/>
      <c r="J7" s="5"/>
      <c r="K7" s="5"/>
      <c r="L7" s="5"/>
    </row>
    <row r="8" spans="2:15" ht="20.100000000000001" customHeight="1" x14ac:dyDescent="0.2">
      <c r="B8" s="182" t="s">
        <v>26</v>
      </c>
      <c r="C8" s="173" t="s">
        <v>24</v>
      </c>
      <c r="D8" s="174"/>
      <c r="E8" s="174"/>
      <c r="F8" s="175"/>
      <c r="G8" s="11"/>
      <c r="H8" s="92"/>
      <c r="I8" s="96"/>
      <c r="J8" s="20"/>
      <c r="K8" s="92"/>
      <c r="L8" s="96"/>
      <c r="M8" s="20"/>
      <c r="N8" s="92"/>
      <c r="O8" s="96"/>
    </row>
    <row r="9" spans="2:15" ht="20.100000000000001" customHeight="1" x14ac:dyDescent="0.2">
      <c r="B9" s="183"/>
      <c r="C9" s="176" t="s">
        <v>25</v>
      </c>
      <c r="D9" s="177"/>
      <c r="E9" s="177"/>
      <c r="F9" s="178"/>
      <c r="G9" s="11"/>
      <c r="H9" s="93"/>
      <c r="I9" s="97"/>
      <c r="J9" s="20"/>
      <c r="K9" s="93"/>
      <c r="L9" s="97"/>
      <c r="M9" s="20"/>
      <c r="N9" s="93"/>
      <c r="O9" s="97"/>
    </row>
    <row r="10" spans="2:15" ht="20.100000000000001" customHeight="1" x14ac:dyDescent="0.2">
      <c r="B10" s="183"/>
      <c r="C10" s="176"/>
      <c r="D10" s="177"/>
      <c r="E10" s="177"/>
      <c r="F10" s="178"/>
      <c r="G10" s="11"/>
      <c r="H10" s="93"/>
      <c r="I10" s="97"/>
      <c r="J10" s="20"/>
      <c r="K10" s="93"/>
      <c r="L10" s="97"/>
      <c r="M10" s="20"/>
      <c r="N10" s="93"/>
      <c r="O10" s="97"/>
    </row>
    <row r="11" spans="2:15" ht="20.100000000000001" customHeight="1" x14ac:dyDescent="0.2">
      <c r="B11" s="184"/>
      <c r="C11" s="179"/>
      <c r="D11" s="180"/>
      <c r="E11" s="180"/>
      <c r="F11" s="181"/>
      <c r="G11" s="11"/>
      <c r="H11" s="94"/>
      <c r="I11" s="98"/>
      <c r="J11" s="20"/>
      <c r="K11" s="94"/>
      <c r="L11" s="98"/>
      <c r="M11" s="20"/>
      <c r="N11" s="94"/>
      <c r="O11" s="98"/>
    </row>
    <row r="12" spans="2:15" s="13" customFormat="1" ht="3" customHeight="1" x14ac:dyDescent="0.2">
      <c r="B12" s="18" t="s">
        <v>18</v>
      </c>
      <c r="C12" s="14" t="s">
        <v>19</v>
      </c>
      <c r="D12" s="14" t="s">
        <v>20</v>
      </c>
      <c r="E12" s="15" t="s">
        <v>21</v>
      </c>
      <c r="F12" s="15"/>
      <c r="G12" s="14"/>
      <c r="H12" s="18" t="s">
        <v>18</v>
      </c>
      <c r="I12" s="18" t="s">
        <v>18</v>
      </c>
      <c r="J12" s="14" t="s">
        <v>22</v>
      </c>
      <c r="K12" s="15" t="s">
        <v>21</v>
      </c>
      <c r="L12" s="18" t="s">
        <v>18</v>
      </c>
      <c r="M12" s="16"/>
      <c r="N12" s="17"/>
      <c r="O12" s="18" t="s">
        <v>18</v>
      </c>
    </row>
    <row r="13" spans="2:15" ht="21.95" customHeight="1" x14ac:dyDescent="0.25">
      <c r="C13" s="22"/>
      <c r="D13" s="22"/>
      <c r="F13" s="23" t="s">
        <v>0</v>
      </c>
      <c r="G13" s="10"/>
      <c r="H13" s="95">
        <f>SUM(H8:H11)</f>
        <v>0</v>
      </c>
      <c r="I13" s="99">
        <f>SUM(I8:I11)</f>
        <v>0</v>
      </c>
      <c r="J13" s="21"/>
      <c r="K13" s="95">
        <f>SUM(K8:K11)</f>
        <v>0</v>
      </c>
      <c r="L13" s="99">
        <f>SUM(L8:L11)</f>
        <v>0</v>
      </c>
      <c r="M13" s="21"/>
      <c r="N13" s="95">
        <f>SUM(N8:N11)</f>
        <v>0</v>
      </c>
      <c r="O13" s="99">
        <f>SUM(O8:O11)</f>
        <v>0</v>
      </c>
    </row>
    <row r="15" spans="2:15" ht="20.100000000000001" customHeight="1" x14ac:dyDescent="0.2">
      <c r="B15" s="182" t="s">
        <v>28</v>
      </c>
      <c r="C15" s="237" t="s">
        <v>9</v>
      </c>
      <c r="D15" s="237"/>
      <c r="E15" s="237"/>
      <c r="F15" s="79"/>
      <c r="G15" s="7"/>
      <c r="H15" s="92"/>
      <c r="I15" s="96"/>
      <c r="J15" s="20"/>
      <c r="K15" s="92"/>
      <c r="L15" s="96"/>
      <c r="M15" s="20"/>
      <c r="N15" s="92"/>
      <c r="O15" s="96"/>
    </row>
    <row r="16" spans="2:15" ht="20.100000000000001" customHeight="1" x14ac:dyDescent="0.2">
      <c r="B16" s="183"/>
      <c r="C16" s="238" t="s">
        <v>10</v>
      </c>
      <c r="D16" s="239"/>
      <c r="E16" s="239"/>
      <c r="F16" s="80"/>
      <c r="G16" s="7"/>
      <c r="H16" s="93"/>
      <c r="I16" s="97"/>
      <c r="J16" s="20"/>
      <c r="K16" s="93"/>
      <c r="L16" s="97"/>
      <c r="M16" s="20"/>
      <c r="N16" s="93"/>
      <c r="O16" s="97"/>
    </row>
    <row r="17" spans="2:15" ht="20.100000000000001" customHeight="1" x14ac:dyDescent="0.2">
      <c r="B17" s="183"/>
      <c r="C17" s="238" t="s">
        <v>11</v>
      </c>
      <c r="D17" s="239"/>
      <c r="E17" s="239"/>
      <c r="F17" s="80"/>
      <c r="G17" s="7"/>
      <c r="H17" s="93"/>
      <c r="I17" s="97"/>
      <c r="J17" s="20"/>
      <c r="K17" s="93"/>
      <c r="L17" s="97"/>
      <c r="M17" s="20"/>
      <c r="N17" s="93"/>
      <c r="O17" s="97"/>
    </row>
    <row r="18" spans="2:15" ht="20.100000000000001" customHeight="1" x14ac:dyDescent="0.2">
      <c r="B18" s="253"/>
      <c r="C18" s="238" t="s">
        <v>12</v>
      </c>
      <c r="D18" s="238"/>
      <c r="E18" s="238"/>
      <c r="F18" s="80"/>
      <c r="G18" s="7"/>
      <c r="H18" s="93"/>
      <c r="I18" s="97"/>
      <c r="J18" s="20"/>
      <c r="K18" s="93"/>
      <c r="L18" s="97"/>
      <c r="M18" s="20"/>
      <c r="N18" s="93"/>
      <c r="O18" s="97"/>
    </row>
    <row r="19" spans="2:15" ht="20.100000000000001" customHeight="1" x14ac:dyDescent="0.2">
      <c r="B19" s="254"/>
      <c r="C19" s="238" t="s">
        <v>13</v>
      </c>
      <c r="D19" s="238"/>
      <c r="E19" s="238"/>
      <c r="F19" s="80"/>
      <c r="G19" s="7"/>
      <c r="H19" s="93"/>
      <c r="I19" s="97"/>
      <c r="J19" s="20"/>
      <c r="K19" s="93"/>
      <c r="L19" s="97"/>
      <c r="M19" s="20"/>
      <c r="N19" s="93"/>
      <c r="O19" s="97"/>
    </row>
    <row r="20" spans="2:15" ht="20.100000000000001" customHeight="1" x14ac:dyDescent="0.2">
      <c r="B20" s="255"/>
      <c r="C20" s="238" t="s">
        <v>14</v>
      </c>
      <c r="D20" s="238"/>
      <c r="E20" s="238"/>
      <c r="F20" s="80"/>
      <c r="G20" s="7"/>
      <c r="H20" s="93"/>
      <c r="I20" s="97"/>
      <c r="J20" s="20"/>
      <c r="K20" s="93"/>
      <c r="L20" s="97"/>
      <c r="M20" s="20"/>
      <c r="N20" s="93"/>
      <c r="O20" s="97"/>
    </row>
    <row r="21" spans="2:15" ht="20.100000000000001" customHeight="1" x14ac:dyDescent="0.2">
      <c r="B21" s="256"/>
      <c r="C21" s="180"/>
      <c r="D21" s="180"/>
      <c r="E21" s="180"/>
      <c r="F21" s="81"/>
      <c r="G21" s="7"/>
      <c r="H21" s="94"/>
      <c r="I21" s="101"/>
      <c r="J21" s="20"/>
      <c r="K21" s="94"/>
      <c r="L21" s="101"/>
      <c r="M21" s="20"/>
      <c r="N21" s="94"/>
      <c r="O21" s="101"/>
    </row>
    <row r="22" spans="2:15" s="13" customFormat="1" ht="3" customHeight="1" x14ac:dyDescent="0.2">
      <c r="B22" s="18" t="s">
        <v>18</v>
      </c>
      <c r="C22" s="14" t="s">
        <v>19</v>
      </c>
      <c r="D22" s="14" t="s">
        <v>20</v>
      </c>
      <c r="E22" s="15" t="s">
        <v>21</v>
      </c>
      <c r="F22" s="15"/>
      <c r="G22" s="14"/>
      <c r="H22" s="18" t="s">
        <v>18</v>
      </c>
      <c r="I22" s="18"/>
      <c r="J22" s="14" t="s">
        <v>22</v>
      </c>
      <c r="K22" s="15" t="s">
        <v>21</v>
      </c>
      <c r="L22" s="18"/>
      <c r="M22" s="16"/>
      <c r="N22" s="17"/>
      <c r="O22" s="18"/>
    </row>
    <row r="23" spans="2:15" ht="21.95" customHeight="1" x14ac:dyDescent="0.25">
      <c r="C23" s="22"/>
      <c r="D23" s="22"/>
      <c r="F23" s="23" t="s">
        <v>0</v>
      </c>
      <c r="G23" s="10"/>
      <c r="H23" s="95">
        <f>SUM(H15:H21)</f>
        <v>0</v>
      </c>
      <c r="I23" s="99">
        <f>SUM(I15:I21)</f>
        <v>0</v>
      </c>
      <c r="J23" s="21"/>
      <c r="K23" s="95">
        <f>SUM(K15:K21)</f>
        <v>0</v>
      </c>
      <c r="L23" s="99">
        <f>SUM(L15:L21)</f>
        <v>0</v>
      </c>
      <c r="M23" s="21"/>
      <c r="N23" s="95">
        <f>SUM(N15:N21)</f>
        <v>0</v>
      </c>
      <c r="O23" s="99">
        <f>SUM(O15:O21)</f>
        <v>0</v>
      </c>
    </row>
    <row r="24" spans="2:15" ht="24.95" customHeight="1" x14ac:dyDescent="0.2">
      <c r="B24" s="171" t="s">
        <v>27</v>
      </c>
      <c r="C24" s="172"/>
      <c r="D24" s="6"/>
      <c r="E24" s="6"/>
      <c r="F24" s="6"/>
      <c r="G24" s="6"/>
      <c r="H24" s="48">
        <f>SUMIF(F15:F21,"oui",H15:H21)</f>
        <v>0</v>
      </c>
      <c r="I24" s="85"/>
      <c r="J24" s="86"/>
      <c r="K24" s="86"/>
      <c r="L24" s="86"/>
      <c r="M24" s="87"/>
      <c r="N24" s="87"/>
      <c r="O24" s="87"/>
    </row>
    <row r="25" spans="2:15" ht="20.100000000000001" customHeight="1" x14ac:dyDescent="0.25">
      <c r="B25" s="251" t="s">
        <v>31</v>
      </c>
      <c r="C25" s="24" t="s">
        <v>4</v>
      </c>
      <c r="D25" s="25" t="s">
        <v>30</v>
      </c>
      <c r="E25" s="26"/>
      <c r="F25" s="79"/>
      <c r="G25" s="9"/>
      <c r="H25" s="92"/>
      <c r="I25" s="96"/>
      <c r="J25" s="20"/>
      <c r="K25" s="92"/>
      <c r="L25" s="96"/>
      <c r="M25" s="20"/>
      <c r="N25" s="92"/>
      <c r="O25" s="96"/>
    </row>
    <row r="26" spans="2:15" ht="20.100000000000001" customHeight="1" x14ac:dyDescent="0.2">
      <c r="B26" s="252"/>
      <c r="C26" s="27" t="s">
        <v>5</v>
      </c>
      <c r="D26" s="28" t="s">
        <v>30</v>
      </c>
      <c r="E26" s="29"/>
      <c r="F26" s="81"/>
      <c r="G26" s="7"/>
      <c r="H26" s="100"/>
      <c r="I26" s="101"/>
      <c r="J26" s="20"/>
      <c r="K26" s="100"/>
      <c r="L26" s="101"/>
      <c r="M26" s="20"/>
      <c r="N26" s="100"/>
      <c r="O26" s="101"/>
    </row>
    <row r="27" spans="2:15" s="13" customFormat="1" ht="3" customHeight="1" x14ac:dyDescent="0.2">
      <c r="B27" s="18" t="s">
        <v>18</v>
      </c>
      <c r="C27" s="14" t="s">
        <v>19</v>
      </c>
      <c r="D27" s="14" t="s">
        <v>20</v>
      </c>
      <c r="E27" s="15" t="s">
        <v>21</v>
      </c>
      <c r="F27" s="15"/>
      <c r="G27" s="14"/>
      <c r="H27" s="18" t="s">
        <v>18</v>
      </c>
      <c r="I27" s="33" t="s">
        <v>18</v>
      </c>
      <c r="J27" s="14" t="s">
        <v>22</v>
      </c>
      <c r="K27" s="15" t="s">
        <v>21</v>
      </c>
      <c r="L27" s="33" t="s">
        <v>18</v>
      </c>
      <c r="M27" s="16"/>
      <c r="N27" s="17"/>
      <c r="O27" s="33" t="s">
        <v>18</v>
      </c>
    </row>
    <row r="28" spans="2:15" ht="21.95" customHeight="1" x14ac:dyDescent="0.25">
      <c r="C28" s="22"/>
      <c r="D28" s="22"/>
      <c r="F28" s="23" t="s">
        <v>0</v>
      </c>
      <c r="G28" s="10"/>
      <c r="H28" s="95">
        <f>SUM(H24:H26)</f>
        <v>0</v>
      </c>
      <c r="I28" s="99">
        <f>SUM(I24:I26)</f>
        <v>0</v>
      </c>
      <c r="J28" s="21"/>
      <c r="K28" s="95">
        <f>SUM(K24:K26)</f>
        <v>0</v>
      </c>
      <c r="L28" s="99">
        <f>SUM(L24:L26)</f>
        <v>0</v>
      </c>
      <c r="M28" s="21"/>
      <c r="N28" s="95">
        <f>SUM(N24:N26)</f>
        <v>0</v>
      </c>
      <c r="O28" s="99">
        <f>SUM(O24:O26)</f>
        <v>0</v>
      </c>
    </row>
    <row r="29" spans="2:15" ht="9.9499999999999993" customHeight="1" x14ac:dyDescent="0.2">
      <c r="H29" s="48">
        <f>SUMIF(F25:F26,"oui",H25:H26)</f>
        <v>0</v>
      </c>
    </row>
    <row r="30" spans="2:15" ht="20.100000000000001" customHeight="1" x14ac:dyDescent="0.25">
      <c r="B30" s="199" t="s">
        <v>6</v>
      </c>
      <c r="C30" s="203"/>
      <c r="D30" s="203"/>
      <c r="E30" s="203"/>
      <c r="F30" s="82"/>
      <c r="G30" s="9"/>
      <c r="H30" s="92"/>
      <c r="I30" s="96"/>
      <c r="J30" s="20"/>
      <c r="K30" s="92"/>
      <c r="L30" s="96"/>
      <c r="M30" s="20"/>
      <c r="N30" s="92"/>
      <c r="O30" s="96"/>
    </row>
    <row r="31" spans="2:15" ht="20.100000000000001" customHeight="1" x14ac:dyDescent="0.25">
      <c r="B31" s="204"/>
      <c r="C31" s="177"/>
      <c r="D31" s="177"/>
      <c r="E31" s="177"/>
      <c r="F31" s="83"/>
      <c r="G31" s="9"/>
      <c r="H31" s="93"/>
      <c r="I31" s="97"/>
      <c r="J31" s="20"/>
      <c r="K31" s="93"/>
      <c r="L31" s="97"/>
      <c r="M31" s="20"/>
      <c r="N31" s="93"/>
      <c r="O31" s="97"/>
    </row>
    <row r="32" spans="2:15" ht="20.100000000000001" customHeight="1" x14ac:dyDescent="0.2">
      <c r="B32" s="200"/>
      <c r="C32" s="177"/>
      <c r="D32" s="177"/>
      <c r="E32" s="177"/>
      <c r="F32" s="83"/>
      <c r="G32" s="7"/>
      <c r="H32" s="93"/>
      <c r="I32" s="97"/>
      <c r="J32" s="20"/>
      <c r="K32" s="93"/>
      <c r="L32" s="97"/>
      <c r="M32" s="20"/>
      <c r="N32" s="93"/>
      <c r="O32" s="97"/>
    </row>
    <row r="33" spans="2:15" ht="20.100000000000001" customHeight="1" x14ac:dyDescent="0.2">
      <c r="B33" s="202"/>
      <c r="C33" s="180"/>
      <c r="D33" s="180"/>
      <c r="E33" s="180"/>
      <c r="F33" s="84"/>
      <c r="G33" s="7"/>
      <c r="H33" s="94"/>
      <c r="I33" s="98"/>
      <c r="J33" s="20"/>
      <c r="K33" s="94"/>
      <c r="L33" s="98"/>
      <c r="M33" s="20"/>
      <c r="N33" s="94"/>
      <c r="O33" s="98"/>
    </row>
    <row r="34" spans="2:15" s="13" customFormat="1" ht="3" customHeight="1" x14ac:dyDescent="0.2">
      <c r="B34" s="18" t="s">
        <v>18</v>
      </c>
      <c r="C34" s="14" t="s">
        <v>19</v>
      </c>
      <c r="D34" s="14" t="s">
        <v>20</v>
      </c>
      <c r="E34" s="15" t="s">
        <v>21</v>
      </c>
      <c r="F34" s="15"/>
      <c r="G34" s="14"/>
      <c r="H34" s="18" t="s">
        <v>18</v>
      </c>
      <c r="I34" s="18" t="s">
        <v>18</v>
      </c>
      <c r="J34" s="14" t="s">
        <v>22</v>
      </c>
      <c r="K34" s="15" t="s">
        <v>21</v>
      </c>
      <c r="L34" s="18" t="s">
        <v>18</v>
      </c>
      <c r="M34" s="16"/>
      <c r="N34" s="17"/>
      <c r="O34" s="18" t="s">
        <v>18</v>
      </c>
    </row>
    <row r="35" spans="2:15" ht="21.95" customHeight="1" x14ac:dyDescent="0.25">
      <c r="C35" s="22"/>
      <c r="D35" s="22"/>
      <c r="F35" s="23" t="s">
        <v>0</v>
      </c>
      <c r="G35" s="10"/>
      <c r="H35" s="95">
        <f>SUM(H30:H33)</f>
        <v>0</v>
      </c>
      <c r="I35" s="99">
        <f>SUM(I30:I33)</f>
        <v>0</v>
      </c>
      <c r="J35" s="21"/>
      <c r="K35" s="95">
        <f>SUM(K30:K33)</f>
        <v>0</v>
      </c>
      <c r="L35" s="99">
        <f>SUM(L30:L33)</f>
        <v>0</v>
      </c>
      <c r="M35" s="21"/>
      <c r="N35" s="95">
        <f>SUM(N30:N33)</f>
        <v>0</v>
      </c>
      <c r="O35" s="99">
        <f>SUM(O30:O33)</f>
        <v>0</v>
      </c>
    </row>
    <row r="36" spans="2:15" ht="9.9499999999999993" customHeight="1" x14ac:dyDescent="0.2">
      <c r="H36" s="48">
        <f>SUMIF(F30:F33,"oui",H30:H33)</f>
        <v>0</v>
      </c>
    </row>
    <row r="37" spans="2:15" ht="20.100000000000001" customHeight="1" x14ac:dyDescent="0.25">
      <c r="B37" s="205" t="s">
        <v>23</v>
      </c>
      <c r="C37" s="233"/>
      <c r="D37" s="233"/>
      <c r="E37" s="233"/>
      <c r="F37" s="79"/>
      <c r="G37" s="9"/>
      <c r="H37" s="92"/>
      <c r="I37" s="96"/>
      <c r="J37" s="20"/>
      <c r="K37" s="92"/>
      <c r="L37" s="96"/>
      <c r="M37" s="20"/>
      <c r="N37" s="92"/>
      <c r="O37" s="96"/>
    </row>
    <row r="38" spans="2:15" ht="20.100000000000001" customHeight="1" x14ac:dyDescent="0.2">
      <c r="B38" s="206"/>
      <c r="C38" s="177"/>
      <c r="D38" s="177"/>
      <c r="E38" s="177"/>
      <c r="F38" s="80"/>
      <c r="G38" s="7"/>
      <c r="H38" s="93"/>
      <c r="I38" s="97"/>
      <c r="J38" s="20"/>
      <c r="K38" s="93"/>
      <c r="L38" s="97"/>
      <c r="M38" s="20"/>
      <c r="N38" s="93"/>
      <c r="O38" s="97"/>
    </row>
    <row r="39" spans="2:15" ht="20.100000000000001" customHeight="1" x14ac:dyDescent="0.2">
      <c r="B39" s="207"/>
      <c r="C39" s="177"/>
      <c r="D39" s="177"/>
      <c r="E39" s="177"/>
      <c r="F39" s="80"/>
      <c r="G39" s="7"/>
      <c r="H39" s="93"/>
      <c r="I39" s="97"/>
      <c r="J39" s="20"/>
      <c r="K39" s="93"/>
      <c r="L39" s="97"/>
      <c r="M39" s="20"/>
      <c r="N39" s="93"/>
      <c r="O39" s="97"/>
    </row>
    <row r="40" spans="2:15" ht="20.100000000000001" customHeight="1" x14ac:dyDescent="0.2">
      <c r="B40" s="208"/>
      <c r="C40" s="240"/>
      <c r="D40" s="240"/>
      <c r="E40" s="240"/>
      <c r="F40" s="81"/>
      <c r="G40" s="7"/>
      <c r="H40" s="94"/>
      <c r="I40" s="98"/>
      <c r="J40" s="20"/>
      <c r="K40" s="94"/>
      <c r="L40" s="98"/>
      <c r="M40" s="20"/>
      <c r="N40" s="94"/>
      <c r="O40" s="98"/>
    </row>
    <row r="41" spans="2:15" s="13" customFormat="1" ht="3" customHeight="1" x14ac:dyDescent="0.2">
      <c r="B41" s="18" t="s">
        <v>18</v>
      </c>
      <c r="C41" s="14" t="s">
        <v>19</v>
      </c>
      <c r="D41" s="14" t="s">
        <v>20</v>
      </c>
      <c r="E41" s="15" t="s">
        <v>21</v>
      </c>
      <c r="F41" s="15"/>
      <c r="G41" s="14"/>
      <c r="H41" s="18" t="s">
        <v>18</v>
      </c>
      <c r="I41" s="18" t="s">
        <v>18</v>
      </c>
      <c r="J41" s="14" t="s">
        <v>22</v>
      </c>
      <c r="K41" s="15" t="s">
        <v>21</v>
      </c>
      <c r="L41" s="18" t="s">
        <v>18</v>
      </c>
      <c r="M41" s="16"/>
      <c r="N41" s="17"/>
      <c r="O41" s="18" t="s">
        <v>18</v>
      </c>
    </row>
    <row r="42" spans="2:15" ht="21.95" customHeight="1" x14ac:dyDescent="0.25">
      <c r="C42" s="22"/>
      <c r="D42" s="22"/>
      <c r="F42" s="23" t="s">
        <v>0</v>
      </c>
      <c r="G42" s="10"/>
      <c r="H42" s="95">
        <f>SUM(H37:H40)</f>
        <v>0</v>
      </c>
      <c r="I42" s="99">
        <f>SUM(I37:I40)</f>
        <v>0</v>
      </c>
      <c r="J42" s="21"/>
      <c r="K42" s="95">
        <f>SUM(K37:K40)</f>
        <v>0</v>
      </c>
      <c r="L42" s="99">
        <f>SUM(L37:L40)</f>
        <v>0</v>
      </c>
      <c r="M42" s="21"/>
      <c r="N42" s="95">
        <f>SUM(N37:N40)</f>
        <v>0</v>
      </c>
      <c r="O42" s="99">
        <f>SUM(O37:O40)</f>
        <v>0</v>
      </c>
    </row>
    <row r="43" spans="2:15" ht="9.9499999999999993" customHeight="1" x14ac:dyDescent="0.2">
      <c r="H43" s="48">
        <f>SUMIF(F37:F40,"oui",H37:H40)</f>
        <v>0</v>
      </c>
    </row>
    <row r="44" spans="2:15" ht="20.100000000000001" customHeight="1" x14ac:dyDescent="0.25">
      <c r="B44" s="199" t="s">
        <v>7</v>
      </c>
      <c r="C44" s="203"/>
      <c r="D44" s="203"/>
      <c r="E44" s="203"/>
      <c r="F44" s="79"/>
      <c r="G44" s="9"/>
      <c r="H44" s="92"/>
      <c r="I44" s="96"/>
      <c r="J44" s="20"/>
      <c r="K44" s="92"/>
      <c r="L44" s="96"/>
      <c r="M44" s="20"/>
      <c r="N44" s="92"/>
      <c r="O44" s="96"/>
    </row>
    <row r="45" spans="2:15" ht="20.100000000000001" customHeight="1" x14ac:dyDescent="0.2">
      <c r="B45" s="200"/>
      <c r="C45" s="177"/>
      <c r="D45" s="177"/>
      <c r="E45" s="177"/>
      <c r="F45" s="80"/>
      <c r="G45" s="7"/>
      <c r="H45" s="93"/>
      <c r="I45" s="97"/>
      <c r="J45" s="20"/>
      <c r="K45" s="93"/>
      <c r="L45" s="97"/>
      <c r="M45" s="20"/>
      <c r="N45" s="93"/>
      <c r="O45" s="97"/>
    </row>
    <row r="46" spans="2:15" ht="20.100000000000001" customHeight="1" x14ac:dyDescent="0.2">
      <c r="B46" s="201"/>
      <c r="C46" s="177"/>
      <c r="D46" s="177"/>
      <c r="E46" s="177"/>
      <c r="F46" s="80"/>
      <c r="G46" s="7"/>
      <c r="H46" s="93"/>
      <c r="I46" s="97"/>
      <c r="J46" s="20"/>
      <c r="K46" s="93"/>
      <c r="L46" s="97"/>
      <c r="M46" s="20"/>
      <c r="N46" s="93"/>
      <c r="O46" s="97"/>
    </row>
    <row r="47" spans="2:15" ht="20.100000000000001" customHeight="1" x14ac:dyDescent="0.2">
      <c r="B47" s="202"/>
      <c r="C47" s="180"/>
      <c r="D47" s="180"/>
      <c r="E47" s="180"/>
      <c r="F47" s="81"/>
      <c r="G47" s="7"/>
      <c r="H47" s="94"/>
      <c r="I47" s="98"/>
      <c r="J47" s="20"/>
      <c r="K47" s="94"/>
      <c r="L47" s="98"/>
      <c r="M47" s="20"/>
      <c r="N47" s="94"/>
      <c r="O47" s="98"/>
    </row>
    <row r="48" spans="2:15" s="13" customFormat="1" ht="3" customHeight="1" x14ac:dyDescent="0.2">
      <c r="B48" s="18" t="s">
        <v>18</v>
      </c>
      <c r="C48" s="14" t="s">
        <v>19</v>
      </c>
      <c r="D48" s="14" t="s">
        <v>20</v>
      </c>
      <c r="E48" s="15" t="s">
        <v>21</v>
      </c>
      <c r="F48" s="15"/>
      <c r="G48" s="14"/>
      <c r="H48" s="18" t="s">
        <v>18</v>
      </c>
      <c r="I48" s="18" t="s">
        <v>18</v>
      </c>
      <c r="J48" s="14" t="s">
        <v>22</v>
      </c>
      <c r="K48" s="15" t="s">
        <v>21</v>
      </c>
      <c r="L48" s="18" t="s">
        <v>18</v>
      </c>
      <c r="M48" s="16"/>
      <c r="N48" s="17"/>
      <c r="O48" s="18" t="s">
        <v>18</v>
      </c>
    </row>
    <row r="49" spans="2:15" ht="21.95" customHeight="1" x14ac:dyDescent="0.25">
      <c r="C49" s="22"/>
      <c r="D49" s="22"/>
      <c r="F49" s="23" t="s">
        <v>0</v>
      </c>
      <c r="G49" s="10"/>
      <c r="H49" s="95">
        <f>SUM(H44:H47)</f>
        <v>0</v>
      </c>
      <c r="I49" s="99">
        <f>SUM(I44:I47)</f>
        <v>0</v>
      </c>
      <c r="J49" s="21"/>
      <c r="K49" s="95">
        <f>SUM(K44:K47)</f>
        <v>0</v>
      </c>
      <c r="L49" s="99">
        <f>SUM(L44:L47)</f>
        <v>0</v>
      </c>
      <c r="M49" s="21"/>
      <c r="N49" s="95">
        <f>SUM(N44:N47)</f>
        <v>0</v>
      </c>
      <c r="O49" s="99">
        <f>SUM(O44:O47)</f>
        <v>0</v>
      </c>
    </row>
    <row r="50" spans="2:15" ht="9.9499999999999993" customHeight="1" x14ac:dyDescent="0.2">
      <c r="H50" s="48">
        <f>SUMIF(F44:F47,"oui",H44:H47)</f>
        <v>0</v>
      </c>
    </row>
    <row r="51" spans="2:15" ht="20.100000000000001" customHeight="1" x14ac:dyDescent="0.25">
      <c r="B51" s="199" t="s">
        <v>8</v>
      </c>
      <c r="C51" s="203"/>
      <c r="D51" s="203"/>
      <c r="E51" s="203"/>
      <c r="F51" s="79"/>
      <c r="G51" s="9"/>
      <c r="H51" s="92"/>
      <c r="I51" s="96"/>
      <c r="J51" s="20"/>
      <c r="K51" s="92"/>
      <c r="L51" s="96"/>
      <c r="M51" s="20"/>
      <c r="N51" s="92"/>
      <c r="O51" s="96"/>
    </row>
    <row r="52" spans="2:15" ht="20.100000000000001" customHeight="1" x14ac:dyDescent="0.2">
      <c r="B52" s="200"/>
      <c r="C52" s="177"/>
      <c r="D52" s="177"/>
      <c r="E52" s="177"/>
      <c r="F52" s="80"/>
      <c r="G52" s="7"/>
      <c r="H52" s="93"/>
      <c r="I52" s="97"/>
      <c r="J52" s="20"/>
      <c r="K52" s="93"/>
      <c r="L52" s="97"/>
      <c r="M52" s="20"/>
      <c r="N52" s="93"/>
      <c r="O52" s="97"/>
    </row>
    <row r="53" spans="2:15" ht="20.100000000000001" customHeight="1" x14ac:dyDescent="0.2">
      <c r="B53" s="201"/>
      <c r="C53" s="177"/>
      <c r="D53" s="177"/>
      <c r="E53" s="177"/>
      <c r="F53" s="80"/>
      <c r="G53" s="7"/>
      <c r="H53" s="93"/>
      <c r="I53" s="97"/>
      <c r="J53" s="20"/>
      <c r="K53" s="93"/>
      <c r="L53" s="97"/>
      <c r="M53" s="20"/>
      <c r="N53" s="93"/>
      <c r="O53" s="97"/>
    </row>
    <row r="54" spans="2:15" ht="20.100000000000001" customHeight="1" x14ac:dyDescent="0.2">
      <c r="B54" s="202"/>
      <c r="C54" s="180"/>
      <c r="D54" s="180"/>
      <c r="E54" s="180"/>
      <c r="F54" s="81"/>
      <c r="G54" s="7"/>
      <c r="H54" s="94"/>
      <c r="I54" s="98"/>
      <c r="J54" s="20"/>
      <c r="K54" s="94"/>
      <c r="L54" s="98"/>
      <c r="M54" s="20"/>
      <c r="N54" s="94"/>
      <c r="O54" s="98"/>
    </row>
    <row r="55" spans="2:15" s="13" customFormat="1" ht="3" customHeight="1" x14ac:dyDescent="0.2">
      <c r="B55" s="18" t="s">
        <v>18</v>
      </c>
      <c r="C55" s="14" t="s">
        <v>19</v>
      </c>
      <c r="D55" s="14" t="s">
        <v>20</v>
      </c>
      <c r="E55" s="15" t="s">
        <v>21</v>
      </c>
      <c r="F55" s="15"/>
      <c r="G55" s="14"/>
      <c r="H55" s="18" t="s">
        <v>18</v>
      </c>
      <c r="I55" s="18" t="s">
        <v>18</v>
      </c>
      <c r="J55" s="14" t="s">
        <v>22</v>
      </c>
      <c r="K55" s="15" t="s">
        <v>21</v>
      </c>
      <c r="L55" s="18" t="s">
        <v>18</v>
      </c>
      <c r="M55" s="16"/>
      <c r="N55" s="17"/>
      <c r="O55" s="18" t="s">
        <v>18</v>
      </c>
    </row>
    <row r="56" spans="2:15" ht="21.95" customHeight="1" x14ac:dyDescent="0.25">
      <c r="C56" s="22"/>
      <c r="D56" s="22"/>
      <c r="E56" s="23"/>
      <c r="F56" s="23" t="s">
        <v>0</v>
      </c>
      <c r="G56" s="10"/>
      <c r="H56" s="95">
        <f>SUM(H51:H54)</f>
        <v>0</v>
      </c>
      <c r="I56" s="99">
        <f>SUM(I51:I54)</f>
        <v>0</v>
      </c>
      <c r="J56" s="21"/>
      <c r="K56" s="95">
        <f>SUM(K51:K54)</f>
        <v>0</v>
      </c>
      <c r="L56" s="99">
        <f>SUM(L51:L54)</f>
        <v>0</v>
      </c>
      <c r="M56" s="21"/>
      <c r="N56" s="95">
        <f>SUM(N51:N54)</f>
        <v>0</v>
      </c>
      <c r="O56" s="99">
        <f>SUM(O51:O54)</f>
        <v>0</v>
      </c>
    </row>
    <row r="57" spans="2:15" ht="9.9499999999999993" customHeight="1" x14ac:dyDescent="0.2">
      <c r="H57" s="48">
        <f>SUMIF(F51:F54,"oui",H51:H54)</f>
        <v>0</v>
      </c>
    </row>
    <row r="58" spans="2:15" ht="20.100000000000001" customHeight="1" x14ac:dyDescent="0.25">
      <c r="B58" s="199" t="s">
        <v>52</v>
      </c>
      <c r="C58" s="203"/>
      <c r="D58" s="203"/>
      <c r="E58" s="203"/>
      <c r="F58" s="79"/>
      <c r="G58" s="9"/>
      <c r="H58" s="92"/>
      <c r="I58" s="96"/>
      <c r="J58" s="20"/>
      <c r="K58" s="92"/>
      <c r="L58" s="96"/>
      <c r="M58" s="20"/>
      <c r="N58" s="92"/>
      <c r="O58" s="96"/>
    </row>
    <row r="59" spans="2:15" ht="20.100000000000001" customHeight="1" x14ac:dyDescent="0.25">
      <c r="B59" s="200"/>
      <c r="C59" s="176"/>
      <c r="D59" s="177"/>
      <c r="E59" s="177"/>
      <c r="F59" s="80"/>
      <c r="G59" s="9"/>
      <c r="H59" s="93"/>
      <c r="I59" s="97"/>
      <c r="J59" s="20"/>
      <c r="K59" s="93"/>
      <c r="L59" s="97"/>
      <c r="M59" s="20"/>
      <c r="N59" s="93"/>
      <c r="O59" s="97"/>
    </row>
    <row r="60" spans="2:15" ht="20.100000000000001" customHeight="1" x14ac:dyDescent="0.25">
      <c r="B60" s="201"/>
      <c r="C60" s="176"/>
      <c r="D60" s="177"/>
      <c r="E60" s="177"/>
      <c r="F60" s="80"/>
      <c r="G60" s="9"/>
      <c r="H60" s="93"/>
      <c r="I60" s="97"/>
      <c r="J60" s="20"/>
      <c r="K60" s="93"/>
      <c r="L60" s="97"/>
      <c r="M60" s="20"/>
      <c r="N60" s="93"/>
      <c r="O60" s="97"/>
    </row>
    <row r="61" spans="2:15" ht="20.100000000000001" customHeight="1" x14ac:dyDescent="0.2">
      <c r="B61" s="202"/>
      <c r="C61" s="180"/>
      <c r="D61" s="180"/>
      <c r="E61" s="180"/>
      <c r="F61" s="81"/>
      <c r="G61" s="7"/>
      <c r="H61" s="94"/>
      <c r="I61" s="98"/>
      <c r="J61" s="20"/>
      <c r="K61" s="94"/>
      <c r="L61" s="98"/>
      <c r="M61" s="20"/>
      <c r="N61" s="94"/>
      <c r="O61" s="98"/>
    </row>
    <row r="62" spans="2:15" s="13" customFormat="1" ht="3" customHeight="1" x14ac:dyDescent="0.2">
      <c r="B62" s="18" t="s">
        <v>18</v>
      </c>
      <c r="C62" s="14" t="s">
        <v>19</v>
      </c>
      <c r="D62" s="14" t="s">
        <v>20</v>
      </c>
      <c r="E62" s="15" t="s">
        <v>21</v>
      </c>
      <c r="F62" s="15"/>
      <c r="G62" s="14"/>
      <c r="H62" s="18" t="s">
        <v>18</v>
      </c>
      <c r="I62" s="18" t="s">
        <v>18</v>
      </c>
      <c r="J62" s="14" t="s">
        <v>22</v>
      </c>
      <c r="K62" s="15" t="s">
        <v>21</v>
      </c>
      <c r="L62" s="18" t="s">
        <v>18</v>
      </c>
      <c r="M62" s="16"/>
      <c r="N62" s="17"/>
      <c r="O62" s="18" t="s">
        <v>18</v>
      </c>
    </row>
    <row r="63" spans="2:15" ht="21.95" customHeight="1" x14ac:dyDescent="0.25">
      <c r="C63" s="22"/>
      <c r="D63" s="22"/>
      <c r="E63" s="23"/>
      <c r="F63" s="23" t="s">
        <v>0</v>
      </c>
      <c r="G63" s="10"/>
      <c r="H63" s="95">
        <f>SUM(H58:H61)</f>
        <v>0</v>
      </c>
      <c r="I63" s="99">
        <f>SUM(I58:I61)</f>
        <v>0</v>
      </c>
      <c r="J63" s="21"/>
      <c r="K63" s="95">
        <f>SUM(K58:K61)</f>
        <v>0</v>
      </c>
      <c r="L63" s="99">
        <f>SUM(L58:L61)</f>
        <v>0</v>
      </c>
      <c r="M63" s="21"/>
      <c r="N63" s="95">
        <f>SUM(N58:N61)</f>
        <v>0</v>
      </c>
      <c r="O63" s="99">
        <f>SUM(O58:O61)</f>
        <v>0</v>
      </c>
    </row>
    <row r="64" spans="2:15" ht="24.95" customHeight="1" x14ac:dyDescent="0.2">
      <c r="B64" s="171" t="s">
        <v>35</v>
      </c>
      <c r="C64" s="172"/>
      <c r="D64" s="6"/>
      <c r="E64" s="6"/>
      <c r="F64" s="6"/>
      <c r="G64" s="6"/>
      <c r="H64" s="48">
        <f>SUMIF(F58:F61,"oui",H58:H61)</f>
        <v>0</v>
      </c>
      <c r="I64" s="6"/>
      <c r="J64" s="5"/>
      <c r="K64" s="5"/>
      <c r="L64" s="5"/>
    </row>
    <row r="65" spans="2:15" ht="20.100000000000001" customHeight="1" x14ac:dyDescent="0.2">
      <c r="B65" s="230" t="s">
        <v>15</v>
      </c>
      <c r="C65" s="223" t="s">
        <v>16</v>
      </c>
      <c r="D65" s="224"/>
      <c r="E65" s="224"/>
      <c r="F65" s="79"/>
      <c r="G65" s="8"/>
      <c r="H65" s="92"/>
      <c r="I65" s="96"/>
      <c r="J65" s="20"/>
      <c r="K65" s="92"/>
      <c r="L65" s="96"/>
      <c r="M65" s="20"/>
      <c r="N65" s="92"/>
      <c r="O65" s="96"/>
    </row>
    <row r="66" spans="2:15" ht="20.100000000000001" customHeight="1" x14ac:dyDescent="0.2">
      <c r="B66" s="231"/>
      <c r="C66" s="225" t="s">
        <v>17</v>
      </c>
      <c r="D66" s="226"/>
      <c r="E66" s="227"/>
      <c r="F66" s="80"/>
      <c r="G66" s="8"/>
      <c r="H66" s="93"/>
      <c r="I66" s="97"/>
      <c r="J66" s="20"/>
      <c r="K66" s="93"/>
      <c r="L66" s="97"/>
      <c r="M66" s="20"/>
      <c r="N66" s="93"/>
      <c r="O66" s="97"/>
    </row>
    <row r="67" spans="2:15" ht="20.100000000000001" customHeight="1" x14ac:dyDescent="0.2">
      <c r="B67" s="231"/>
      <c r="C67" s="225"/>
      <c r="D67" s="226"/>
      <c r="E67" s="227"/>
      <c r="F67" s="80"/>
      <c r="G67" s="8"/>
      <c r="H67" s="93"/>
      <c r="I67" s="97"/>
      <c r="J67" s="20"/>
      <c r="K67" s="93"/>
      <c r="L67" s="97"/>
      <c r="M67" s="20"/>
      <c r="N67" s="93"/>
      <c r="O67" s="97"/>
    </row>
    <row r="68" spans="2:15" ht="20.100000000000001" customHeight="1" x14ac:dyDescent="0.2">
      <c r="B68" s="232"/>
      <c r="C68" s="228"/>
      <c r="D68" s="229"/>
      <c r="E68" s="229"/>
      <c r="F68" s="81"/>
      <c r="G68" s="8"/>
      <c r="H68" s="94"/>
      <c r="I68" s="98"/>
      <c r="J68" s="20"/>
      <c r="K68" s="94"/>
      <c r="L68" s="98"/>
      <c r="M68" s="20"/>
      <c r="N68" s="94"/>
      <c r="O68" s="98"/>
    </row>
    <row r="69" spans="2:15" s="13" customFormat="1" ht="3" customHeight="1" x14ac:dyDescent="0.2">
      <c r="B69" s="18" t="s">
        <v>18</v>
      </c>
      <c r="C69" s="14" t="s">
        <v>19</v>
      </c>
      <c r="D69" s="14" t="s">
        <v>20</v>
      </c>
      <c r="E69" s="15" t="s">
        <v>21</v>
      </c>
      <c r="F69" s="15"/>
      <c r="G69" s="14"/>
      <c r="H69" s="18" t="s">
        <v>18</v>
      </c>
      <c r="I69" s="18" t="s">
        <v>18</v>
      </c>
      <c r="J69" s="14" t="s">
        <v>22</v>
      </c>
      <c r="K69" s="15" t="s">
        <v>21</v>
      </c>
      <c r="L69" s="18" t="s">
        <v>18</v>
      </c>
      <c r="M69" s="16"/>
      <c r="N69" s="17"/>
      <c r="O69" s="18" t="s">
        <v>18</v>
      </c>
    </row>
    <row r="70" spans="2:15" ht="21.95" customHeight="1" x14ac:dyDescent="0.25">
      <c r="C70" s="22"/>
      <c r="D70" s="22"/>
      <c r="E70" s="23"/>
      <c r="F70" s="23" t="s">
        <v>0</v>
      </c>
      <c r="G70" s="10"/>
      <c r="H70" s="95">
        <f>SUM(H65:H68)</f>
        <v>0</v>
      </c>
      <c r="I70" s="99">
        <f>SUM(I65:I68)</f>
        <v>0</v>
      </c>
      <c r="J70" s="21"/>
      <c r="K70" s="95">
        <f>SUM(K65:K68)</f>
        <v>0</v>
      </c>
      <c r="L70" s="99">
        <f>SUM(L65:L68)</f>
        <v>0</v>
      </c>
      <c r="M70" s="21"/>
      <c r="N70" s="95">
        <f>SUM(N65:N68)</f>
        <v>0</v>
      </c>
      <c r="O70" s="99">
        <f>SUM(O65:O68)</f>
        <v>0</v>
      </c>
    </row>
    <row r="71" spans="2:15" ht="20.100000000000001" customHeight="1" x14ac:dyDescent="0.2">
      <c r="C71" s="3"/>
      <c r="H71" s="48">
        <f>SUMIF(F65:F68,"oui",H65:H68)</f>
        <v>0</v>
      </c>
      <c r="N71" s="12"/>
    </row>
    <row r="72" spans="2:15" ht="21.95" customHeight="1" x14ac:dyDescent="0.2">
      <c r="B72" s="241" t="s">
        <v>36</v>
      </c>
      <c r="C72" s="242"/>
      <c r="D72" s="242"/>
      <c r="E72" s="242"/>
      <c r="F72" s="243"/>
      <c r="H72" s="102" t="s">
        <v>39</v>
      </c>
      <c r="I72" s="106" t="s">
        <v>40</v>
      </c>
      <c r="J72" s="13"/>
      <c r="K72" s="102" t="s">
        <v>39</v>
      </c>
      <c r="L72" s="106" t="s">
        <v>40</v>
      </c>
      <c r="M72" s="13"/>
      <c r="N72" s="102" t="s">
        <v>39</v>
      </c>
      <c r="O72" s="106" t="s">
        <v>40</v>
      </c>
    </row>
    <row r="73" spans="2:15" ht="21.95" customHeight="1" x14ac:dyDescent="0.2">
      <c r="B73" s="220" t="s">
        <v>34</v>
      </c>
      <c r="C73" s="221"/>
      <c r="D73" s="221"/>
      <c r="E73" s="221"/>
      <c r="F73" s="222"/>
      <c r="H73" s="103">
        <f t="shared" ref="H73:I73" si="0">H13+H23</f>
        <v>0</v>
      </c>
      <c r="I73" s="107">
        <f t="shared" si="0"/>
        <v>0</v>
      </c>
      <c r="J73" s="30"/>
      <c r="K73" s="103">
        <f t="shared" ref="K73:L73" si="1">K13+K23</f>
        <v>0</v>
      </c>
      <c r="L73" s="107">
        <f t="shared" si="1"/>
        <v>0</v>
      </c>
      <c r="M73" s="30"/>
      <c r="N73" s="103">
        <f t="shared" ref="N73:O73" si="2">N13+N23</f>
        <v>0</v>
      </c>
      <c r="O73" s="107">
        <f t="shared" si="2"/>
        <v>0</v>
      </c>
    </row>
    <row r="74" spans="2:15" ht="21.95" customHeight="1" x14ac:dyDescent="0.2">
      <c r="B74" s="214" t="s">
        <v>61</v>
      </c>
      <c r="C74" s="215"/>
      <c r="D74" s="215"/>
      <c r="E74" s="215"/>
      <c r="F74" s="216"/>
      <c r="H74" s="104">
        <f>H28+H35+H42+H49+H56+H63</f>
        <v>0</v>
      </c>
      <c r="I74" s="108">
        <f>I28+I35+I42+I49+I56+I63</f>
        <v>0</v>
      </c>
      <c r="J74" s="30"/>
      <c r="K74" s="104">
        <f>K28+K35+K42+K49+K56+K63</f>
        <v>0</v>
      </c>
      <c r="L74" s="108">
        <f>L28+L35+L42+L49+L56+L63</f>
        <v>0</v>
      </c>
      <c r="M74" s="30"/>
      <c r="N74" s="104">
        <f>N28+N35+N42+N49+N56+N63</f>
        <v>0</v>
      </c>
      <c r="O74" s="108">
        <f>O28+O35+O42+O49+O56+O63</f>
        <v>0</v>
      </c>
    </row>
    <row r="75" spans="2:15" ht="21.95" customHeight="1" x14ac:dyDescent="0.2">
      <c r="B75" s="217" t="s">
        <v>62</v>
      </c>
      <c r="C75" s="218"/>
      <c r="D75" s="218"/>
      <c r="E75" s="218"/>
      <c r="F75" s="219"/>
      <c r="H75" s="105">
        <f>H70</f>
        <v>0</v>
      </c>
      <c r="I75" s="109">
        <f>I70</f>
        <v>0</v>
      </c>
      <c r="J75" s="30"/>
      <c r="K75" s="105">
        <f t="shared" ref="K75:L75" si="3">K70</f>
        <v>0</v>
      </c>
      <c r="L75" s="109">
        <f t="shared" si="3"/>
        <v>0</v>
      </c>
      <c r="M75" s="30"/>
      <c r="N75" s="105">
        <f t="shared" ref="N75:O75" si="4">N70</f>
        <v>0</v>
      </c>
      <c r="O75" s="109">
        <f t="shared" si="4"/>
        <v>0</v>
      </c>
    </row>
    <row r="76" spans="2:15" ht="3" customHeight="1" x14ac:dyDescent="0.2">
      <c r="C76" s="3"/>
      <c r="N76" s="12"/>
    </row>
    <row r="77" spans="2:15" ht="21.95" customHeight="1" x14ac:dyDescent="0.25">
      <c r="C77" s="22"/>
      <c r="D77" s="22"/>
      <c r="E77" s="23"/>
      <c r="F77" s="23" t="s">
        <v>0</v>
      </c>
      <c r="G77" s="10"/>
      <c r="H77" s="95">
        <f>SUM(H72:H75)</f>
        <v>0</v>
      </c>
      <c r="I77" s="99">
        <f>SUM(I72:I75)</f>
        <v>0</v>
      </c>
      <c r="J77" s="21"/>
      <c r="K77" s="95">
        <f>SUM(K72:K75)</f>
        <v>0</v>
      </c>
      <c r="L77" s="99">
        <f>SUM(L72:L75)</f>
        <v>0</v>
      </c>
      <c r="M77" s="21"/>
      <c r="N77" s="95">
        <f>SUM(N72:N75)</f>
        <v>0</v>
      </c>
      <c r="O77" s="99">
        <f>SUM(O72:O75)</f>
        <v>0</v>
      </c>
    </row>
    <row r="78" spans="2:15" ht="6" customHeight="1" x14ac:dyDescent="0.2">
      <c r="C78" s="3"/>
      <c r="H78" s="88">
        <f>H24+H29+H36+H43+H50+H57+H64+H71</f>
        <v>0</v>
      </c>
      <c r="N78" s="12"/>
    </row>
    <row r="79" spans="2:15" ht="20.100000000000001" customHeight="1" x14ac:dyDescent="0.2">
      <c r="C79" s="3"/>
      <c r="H79" s="285" t="str">
        <f>IF(AND(H81=" ",H82&gt;0),"renseigner la durée de l'ex."," ")</f>
        <v xml:space="preserve"> </v>
      </c>
      <c r="I79" s="285"/>
      <c r="J79" s="135"/>
      <c r="K79" s="285" t="str">
        <f>IF(AND(K81=" ",K82&gt;0),"renseigner la durée de l'ex."," ")</f>
        <v xml:space="preserve"> </v>
      </c>
      <c r="L79" s="285"/>
      <c r="N79" s="285" t="str">
        <f>IF(AND(N81=" ",N82&gt;0),"renseigner la durée de l'ex."," ")</f>
        <v xml:space="preserve"> </v>
      </c>
      <c r="O79" s="285"/>
    </row>
    <row r="80" spans="2:15" ht="20.100000000000001" customHeight="1" x14ac:dyDescent="0.25">
      <c r="C80" s="3"/>
      <c r="E80" s="185" t="s">
        <v>48</v>
      </c>
      <c r="F80" s="186"/>
      <c r="H80" s="235" t="str">
        <f>IF(ISBLANK(AN)," ",AN)</f>
        <v xml:space="preserve"> </v>
      </c>
      <c r="I80" s="236"/>
      <c r="K80" s="235" t="str">
        <f>IF(ISBLANK(AN)," ",AN+1)</f>
        <v xml:space="preserve"> </v>
      </c>
      <c r="L80" s="236"/>
      <c r="N80" s="235" t="str">
        <f>IF(ISBLANK(AN)," ",AN+2)</f>
        <v xml:space="preserve"> </v>
      </c>
      <c r="O80" s="236"/>
    </row>
    <row r="81" spans="2:16" ht="20.100000000000001" customHeight="1" x14ac:dyDescent="0.2">
      <c r="C81" s="3"/>
      <c r="E81" s="187" t="s">
        <v>75</v>
      </c>
      <c r="F81" s="188"/>
      <c r="H81" s="263" t="str">
        <f>IF(ISBLANK(durée_1)," ",durée_1)</f>
        <v xml:space="preserve"> </v>
      </c>
      <c r="I81" s="264"/>
      <c r="K81" s="263" t="str">
        <f>IF(ISBLANK(durée_2)," ",durée_2)</f>
        <v xml:space="preserve"> </v>
      </c>
      <c r="L81" s="264"/>
      <c r="N81" s="263" t="str">
        <f>IF(ISBLANK(durée_3)," ",durée_3)</f>
        <v xml:space="preserve"> </v>
      </c>
      <c r="O81" s="264"/>
    </row>
    <row r="82" spans="2:16" s="119" customFormat="1" ht="22.15" customHeight="1" x14ac:dyDescent="0.2">
      <c r="E82" s="267" t="s">
        <v>69</v>
      </c>
      <c r="F82" s="268"/>
      <c r="H82" s="127"/>
      <c r="I82" s="130" t="str">
        <f>IF(ISBLANK(H82)," ",100%)</f>
        <v xml:space="preserve"> </v>
      </c>
      <c r="K82" s="127"/>
      <c r="L82" s="130" t="str">
        <f>IF(ISBLANK(K82)," ",100%)</f>
        <v xml:space="preserve"> </v>
      </c>
      <c r="N82" s="127"/>
      <c r="O82" s="130" t="str">
        <f>IF(ISBLANK(N82)," ",100%)</f>
        <v xml:space="preserve"> </v>
      </c>
    </row>
    <row r="83" spans="2:16" s="119" customFormat="1" ht="22.15" customHeight="1" x14ac:dyDescent="0.2">
      <c r="C83" s="120"/>
      <c r="E83" s="265" t="s">
        <v>48</v>
      </c>
      <c r="F83" s="266"/>
      <c r="H83" s="128"/>
      <c r="I83" s="129" t="str">
        <f>IF(ISERROR(H83/H82)," ",H83/H82)</f>
        <v xml:space="preserve"> </v>
      </c>
      <c r="K83" s="128"/>
      <c r="L83" s="129" t="str">
        <f>IF(ISERROR(K83/K82)," ",K83/K82)</f>
        <v xml:space="preserve"> </v>
      </c>
      <c r="N83" s="128"/>
      <c r="O83" s="129" t="str">
        <f>IF(ISERROR(N83/N82)," ",N83/N82)</f>
        <v xml:space="preserve"> </v>
      </c>
    </row>
    <row r="84" spans="2:16" s="119" customFormat="1" ht="6" customHeight="1" x14ac:dyDescent="0.2"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5" spans="2:16" s="119" customFormat="1" ht="30" customHeight="1" x14ac:dyDescent="0.2">
      <c r="C85" s="120"/>
      <c r="E85" s="259" t="s">
        <v>70</v>
      </c>
      <c r="F85" s="260"/>
      <c r="G85" s="126"/>
      <c r="H85" s="261"/>
      <c r="I85" s="262"/>
      <c r="J85" s="126"/>
      <c r="K85" s="261"/>
      <c r="L85" s="262"/>
      <c r="M85" s="126"/>
      <c r="N85" s="261"/>
      <c r="O85" s="262"/>
    </row>
    <row r="86" spans="2:16" s="119" customFormat="1" ht="20.100000000000001" customHeight="1" x14ac:dyDescent="0.2">
      <c r="C86" s="120"/>
      <c r="E86" s="269" t="s">
        <v>67</v>
      </c>
      <c r="F86" s="270"/>
      <c r="G86" s="126"/>
      <c r="H86" s="191">
        <f>IF(ISERROR(H82*H85/(H81*30)),0,H82*H85/(H81*30))</f>
        <v>0</v>
      </c>
      <c r="I86" s="192"/>
      <c r="J86" s="126"/>
      <c r="K86" s="191">
        <f>IF(ISERROR(K82*K85/(K81*30)),0,K82*K85/(K81*30))</f>
        <v>0</v>
      </c>
      <c r="L86" s="192"/>
      <c r="M86" s="126"/>
      <c r="N86" s="191">
        <f>IF(ISERROR(N82*N85/(N81*30)),0,N82*N85/(N81*30))</f>
        <v>0</v>
      </c>
      <c r="O86" s="192"/>
    </row>
    <row r="87" spans="2:16" ht="19.899999999999999" customHeight="1" x14ac:dyDescent="0.2">
      <c r="E87" s="157" t="s">
        <v>74</v>
      </c>
      <c r="F87" s="134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2:16" s="119" customFormat="1" ht="30" customHeight="1" x14ac:dyDescent="0.2">
      <c r="C88" s="120"/>
      <c r="E88" s="195" t="s">
        <v>68</v>
      </c>
      <c r="F88" s="196"/>
      <c r="H88" s="197"/>
      <c r="I88" s="198"/>
      <c r="J88" s="125"/>
      <c r="K88" s="197"/>
      <c r="L88" s="198"/>
      <c r="M88" s="125"/>
      <c r="N88" s="197"/>
      <c r="O88" s="198"/>
    </row>
    <row r="89" spans="2:16" s="123" customFormat="1" ht="22.15" customHeight="1" x14ac:dyDescent="0.2">
      <c r="B89" s="121" t="s">
        <v>18</v>
      </c>
      <c r="C89" s="122" t="s">
        <v>19</v>
      </c>
      <c r="D89" s="122" t="s">
        <v>20</v>
      </c>
      <c r="E89" s="189" t="s">
        <v>71</v>
      </c>
      <c r="F89" s="190"/>
      <c r="G89" s="122"/>
      <c r="H89" s="193">
        <f>IF(ISERROR(H82*H88/(H81*30)),0,H82*H88/(H81*30))</f>
        <v>0</v>
      </c>
      <c r="I89" s="194"/>
      <c r="J89" s="122"/>
      <c r="K89" s="193">
        <f>IF(ISERROR(K82*K88/(K81*30)),0,K82*K88/(K81*30))</f>
        <v>0</v>
      </c>
      <c r="L89" s="194"/>
      <c r="M89" s="16"/>
      <c r="N89" s="193">
        <f>IF(ISERROR(N82*N88/(N81*30)),0,N82*N88/(N81*30))</f>
        <v>0</v>
      </c>
      <c r="O89" s="194"/>
    </row>
    <row r="90" spans="2:16" ht="6" customHeight="1" x14ac:dyDescent="0.2"/>
    <row r="91" spans="2:16" s="119" customFormat="1" ht="19.899999999999999" customHeight="1" x14ac:dyDescent="0.2">
      <c r="C91" s="120"/>
      <c r="E91" s="138" t="s">
        <v>76</v>
      </c>
      <c r="F91" s="139"/>
      <c r="G91" s="122">
        <f>IF(OR(ISBLANK(existant),existant="non"),1,0)</f>
        <v>1</v>
      </c>
      <c r="H91" s="286" t="str">
        <f>IF(AND(ISBLANK(H94),H95&gt;0),"renseigner la durée de l'ex."," ")</f>
        <v xml:space="preserve"> </v>
      </c>
      <c r="I91" s="286"/>
    </row>
    <row r="92" spans="2:16" s="119" customFormat="1" ht="3" customHeight="1" x14ac:dyDescent="0.2">
      <c r="C92" s="120"/>
      <c r="E92" s="136"/>
      <c r="F92" s="137"/>
      <c r="H92" s="286"/>
      <c r="I92" s="286"/>
    </row>
    <row r="93" spans="2:16" s="119" customFormat="1" ht="20.100000000000001" customHeight="1" x14ac:dyDescent="0.25">
      <c r="C93" s="120"/>
      <c r="E93" s="185" t="s">
        <v>48</v>
      </c>
      <c r="F93" s="186"/>
      <c r="H93" s="291" t="str">
        <f>IF(OR(ISBLANK(AN),G91=1)," ",AN-1)</f>
        <v xml:space="preserve"> </v>
      </c>
      <c r="I93" s="291"/>
    </row>
    <row r="94" spans="2:16" s="119" customFormat="1" ht="20.100000000000001" customHeight="1" x14ac:dyDescent="0.2">
      <c r="C94" s="120"/>
      <c r="E94" s="187" t="s">
        <v>75</v>
      </c>
      <c r="F94" s="188"/>
      <c r="H94" s="294"/>
      <c r="I94" s="295"/>
    </row>
    <row r="95" spans="2:16" s="119" customFormat="1" ht="20.100000000000001" customHeight="1" x14ac:dyDescent="0.2">
      <c r="C95" s="120"/>
      <c r="E95" s="132" t="s">
        <v>69</v>
      </c>
      <c r="F95" s="133"/>
      <c r="H95" s="127"/>
      <c r="I95" s="130" t="str">
        <f>IF(ISBLANK(H95)," ",100%)</f>
        <v xml:space="preserve"> </v>
      </c>
    </row>
    <row r="96" spans="2:16" s="119" customFormat="1" ht="20.100000000000001" customHeight="1" x14ac:dyDescent="0.2">
      <c r="E96" s="265" t="s">
        <v>48</v>
      </c>
      <c r="F96" s="266"/>
      <c r="H96" s="128"/>
      <c r="I96" s="131" t="str">
        <f>IF(ISERROR(H96/H95)," ",H96/H95)</f>
        <v xml:space="preserve"> </v>
      </c>
    </row>
    <row r="97" spans="3:16" s="119" customFormat="1" ht="6" customHeight="1" x14ac:dyDescent="0.2">
      <c r="C97" s="120"/>
      <c r="D97" s="120"/>
      <c r="E97" s="42"/>
      <c r="F97" s="42"/>
      <c r="G97" s="120"/>
      <c r="H97" s="120"/>
      <c r="I97" s="120"/>
      <c r="J97" s="120"/>
      <c r="K97" s="120"/>
      <c r="L97" s="120"/>
      <c r="M97" s="120"/>
      <c r="N97" s="120"/>
      <c r="O97" s="120"/>
      <c r="P97" s="120"/>
    </row>
    <row r="98" spans="3:16" s="119" customFormat="1" ht="20.100000000000001" customHeight="1" x14ac:dyDescent="0.2">
      <c r="C98" s="120"/>
      <c r="E98" s="292" t="s">
        <v>72</v>
      </c>
      <c r="F98" s="293"/>
      <c r="H98" s="273"/>
      <c r="I98" s="274"/>
      <c r="O98" s="124"/>
    </row>
    <row r="99" spans="3:16" s="119" customFormat="1" ht="20.100000000000001" customHeight="1" x14ac:dyDescent="0.2">
      <c r="C99" s="120"/>
      <c r="E99" s="269" t="s">
        <v>73</v>
      </c>
      <c r="F99" s="270"/>
      <c r="H99" s="257">
        <f>IF(ISERROR(H98*(H94*30)/H95),0,H98*(H94*30)/H95)</f>
        <v>0</v>
      </c>
      <c r="I99" s="258"/>
      <c r="K99" s="167" t="str">
        <f>IF(AND(bfr_4&gt;0,ISBLANK(H94)),"Il est indispensable de renseigner la durée de l'exercice"," ")</f>
        <v xml:space="preserve"> </v>
      </c>
      <c r="L99" s="168"/>
      <c r="M99" s="168"/>
      <c r="N99" s="168"/>
      <c r="O99" s="168"/>
    </row>
    <row r="100" spans="3:16" ht="19.899999999999999" customHeight="1" x14ac:dyDescent="0.2">
      <c r="E100" s="157" t="s">
        <v>74</v>
      </c>
      <c r="F100" s="134"/>
      <c r="G100" s="119"/>
      <c r="H100" s="119"/>
      <c r="I100" s="119"/>
      <c r="J100" s="119"/>
      <c r="K100" s="119"/>
      <c r="L100" s="119"/>
      <c r="M100" s="119"/>
      <c r="N100" s="119"/>
      <c r="O100" s="119"/>
    </row>
    <row r="101" spans="3:16" s="119" customFormat="1" ht="20.100000000000001" customHeight="1" x14ac:dyDescent="0.2">
      <c r="C101" s="120"/>
      <c r="E101" s="287" t="s">
        <v>79</v>
      </c>
      <c r="F101" s="288"/>
      <c r="H101" s="279"/>
      <c r="I101" s="280"/>
      <c r="K101" s="167" t="str">
        <f>IF(AND(bfr_4&gt;0,dfr_4&gt;0),"Attention : BFR ou DFR, mais pas les deux !"," ")</f>
        <v xml:space="preserve"> </v>
      </c>
      <c r="L101" s="168"/>
      <c r="M101" s="168"/>
      <c r="N101" s="168"/>
      <c r="O101" s="168"/>
    </row>
    <row r="102" spans="3:16" s="119" customFormat="1" ht="20.100000000000001" customHeight="1" x14ac:dyDescent="0.2">
      <c r="C102" s="120"/>
      <c r="E102" s="289" t="s">
        <v>73</v>
      </c>
      <c r="F102" s="290"/>
      <c r="H102" s="283">
        <f>IF(ISERROR(H101*(H94*30)/H95),0,H101*(H94*30)/H95)</f>
        <v>0</v>
      </c>
      <c r="I102" s="284"/>
      <c r="K102" s="167" t="str">
        <f>IF(AND(dfr_4&gt;0,ISBLANK(H94)),"Il est indispensable de renseigner la durée de l'exercice"," ")</f>
        <v xml:space="preserve"> </v>
      </c>
      <c r="L102" s="168"/>
      <c r="M102" s="168"/>
      <c r="N102" s="168"/>
      <c r="O102" s="168"/>
    </row>
    <row r="103" spans="3:16" s="119" customFormat="1" ht="6" customHeight="1" x14ac:dyDescent="0.2">
      <c r="C103" s="120"/>
    </row>
    <row r="104" spans="3:16" s="119" customFormat="1" ht="19.899999999999999" customHeight="1" x14ac:dyDescent="0.2">
      <c r="C104" s="120"/>
      <c r="E104" s="277" t="s">
        <v>77</v>
      </c>
      <c r="F104" s="278"/>
      <c r="H104" s="279"/>
      <c r="I104" s="280"/>
    </row>
    <row r="105" spans="3:16" ht="19.899999999999999" customHeight="1" x14ac:dyDescent="0.2">
      <c r="E105" s="281" t="s">
        <v>73</v>
      </c>
      <c r="F105" s="282"/>
      <c r="G105" s="119"/>
      <c r="H105" s="283">
        <f>IF(ISERROR(H104*(H94*30)/H95),0,H104*(H94*30)/H95)</f>
        <v>0</v>
      </c>
      <c r="I105" s="284"/>
      <c r="J105" s="119"/>
      <c r="K105" s="167" t="str">
        <f>IF(AND(tr0_positive&gt;0,ISBLANK(H94)),"Il est indispensable de renseigner la durée de l'exercice"," ")</f>
        <v xml:space="preserve"> </v>
      </c>
      <c r="L105" s="168"/>
      <c r="M105" s="168"/>
      <c r="N105" s="168"/>
      <c r="O105" s="168"/>
    </row>
    <row r="106" spans="3:16" ht="15" x14ac:dyDescent="0.2">
      <c r="E106" s="158" t="s">
        <v>74</v>
      </c>
      <c r="F106" s="119"/>
    </row>
    <row r="107" spans="3:16" s="119" customFormat="1" ht="19.899999999999999" customHeight="1" x14ac:dyDescent="0.2">
      <c r="C107" s="120"/>
      <c r="E107" s="271" t="s">
        <v>78</v>
      </c>
      <c r="F107" s="272"/>
      <c r="H107" s="273"/>
      <c r="I107" s="274"/>
      <c r="K107" s="167" t="str">
        <f>IF(AND(tr0_positive&gt;0,tro_négative&lt;0),"Attention : tréso nette poitive ou négative, mais pas les deux !"," ")</f>
        <v xml:space="preserve"> </v>
      </c>
      <c r="L107" s="168"/>
      <c r="M107" s="168"/>
      <c r="N107" s="168"/>
      <c r="O107" s="168"/>
    </row>
    <row r="108" spans="3:16" s="119" customFormat="1" ht="19.899999999999999" customHeight="1" x14ac:dyDescent="0.2">
      <c r="C108" s="120"/>
      <c r="E108" s="275" t="s">
        <v>73</v>
      </c>
      <c r="F108" s="276"/>
      <c r="H108" s="257">
        <f>IF(ISERROR(H107*(H94*30)/H95),0,H107*(H94*30)/H95)</f>
        <v>0</v>
      </c>
      <c r="I108" s="258"/>
      <c r="K108" s="167" t="str">
        <f>IF(AND(tro_négative&lt;0,ISBLANK(H94)),"Il est indispensable de renseigner la durée de l'exercice"," ")</f>
        <v xml:space="preserve"> </v>
      </c>
      <c r="L108" s="168"/>
      <c r="M108" s="168"/>
      <c r="N108" s="168"/>
      <c r="O108" s="168"/>
    </row>
    <row r="109" spans="3:16" ht="19.899999999999999" customHeight="1" x14ac:dyDescent="0.2">
      <c r="H109" s="165" t="str">
        <f>IF(tro_négative&gt;0,"mettre le signe (-) avant le montant"," ")</f>
        <v xml:space="preserve"> </v>
      </c>
      <c r="I109" s="166"/>
      <c r="J109" s="166"/>
      <c r="K109" s="166"/>
    </row>
  </sheetData>
  <sheetProtection algorithmName="SHA-512" hashValue="zCpRuVILF8StErFBj9VfTRnQj0kyYz5hfskUH+RWMC357myOPyGAylJ6tzS52Y7xYnih2/AaDrhfjAkt/3Sy6w==" saltValue="Z/W09Q7Sq01vHRCJbWquDw==" spinCount="100000" sheet="1" formatCells="0" formatColumns="0" formatRows="0" insertColumns="0" insertRows="0" insertHyperlinks="0" deleteColumns="0" deleteRows="0" sort="0" autoFilter="0" pivotTables="0"/>
  <mergeCells count="119">
    <mergeCell ref="E107:F107"/>
    <mergeCell ref="H107:I107"/>
    <mergeCell ref="E108:F108"/>
    <mergeCell ref="H108:I108"/>
    <mergeCell ref="E104:F104"/>
    <mergeCell ref="H104:I104"/>
    <mergeCell ref="E105:F105"/>
    <mergeCell ref="H105:I105"/>
    <mergeCell ref="N79:O79"/>
    <mergeCell ref="E80:F80"/>
    <mergeCell ref="E81:F81"/>
    <mergeCell ref="H91:I92"/>
    <mergeCell ref="E101:F101"/>
    <mergeCell ref="H101:I101"/>
    <mergeCell ref="E102:F102"/>
    <mergeCell ref="H102:I102"/>
    <mergeCell ref="H79:I79"/>
    <mergeCell ref="K79:L79"/>
    <mergeCell ref="H93:I93"/>
    <mergeCell ref="E98:F98"/>
    <mergeCell ref="E99:F99"/>
    <mergeCell ref="E96:F96"/>
    <mergeCell ref="H98:I98"/>
    <mergeCell ref="H94:I94"/>
    <mergeCell ref="H99:I99"/>
    <mergeCell ref="E85:F85"/>
    <mergeCell ref="N85:O85"/>
    <mergeCell ref="K85:L85"/>
    <mergeCell ref="H85:I85"/>
    <mergeCell ref="H81:I81"/>
    <mergeCell ref="K81:L81"/>
    <mergeCell ref="N81:O81"/>
    <mergeCell ref="E83:F83"/>
    <mergeCell ref="E82:F82"/>
    <mergeCell ref="K88:L88"/>
    <mergeCell ref="N88:O88"/>
    <mergeCell ref="H86:I86"/>
    <mergeCell ref="E86:F86"/>
    <mergeCell ref="K3:O3"/>
    <mergeCell ref="D3:I3"/>
    <mergeCell ref="H80:I80"/>
    <mergeCell ref="K80:L80"/>
    <mergeCell ref="N80:O80"/>
    <mergeCell ref="C60:E60"/>
    <mergeCell ref="C61:E61"/>
    <mergeCell ref="C15:E15"/>
    <mergeCell ref="C16:E16"/>
    <mergeCell ref="C17:E17"/>
    <mergeCell ref="C40:E40"/>
    <mergeCell ref="C19:E19"/>
    <mergeCell ref="C20:E20"/>
    <mergeCell ref="C21:E21"/>
    <mergeCell ref="C53:E53"/>
    <mergeCell ref="C18:E18"/>
    <mergeCell ref="C10:F10"/>
    <mergeCell ref="B72:F72"/>
    <mergeCell ref="F4:F5"/>
    <mergeCell ref="C4:E5"/>
    <mergeCell ref="B4:B5"/>
    <mergeCell ref="B25:B26"/>
    <mergeCell ref="C31:E31"/>
    <mergeCell ref="B15:B21"/>
    <mergeCell ref="H4:I4"/>
    <mergeCell ref="K4:L4"/>
    <mergeCell ref="D2:O2"/>
    <mergeCell ref="B2:C2"/>
    <mergeCell ref="B74:F74"/>
    <mergeCell ref="B75:F75"/>
    <mergeCell ref="B51:B54"/>
    <mergeCell ref="C51:E51"/>
    <mergeCell ref="C52:E52"/>
    <mergeCell ref="C54:E54"/>
    <mergeCell ref="B73:F73"/>
    <mergeCell ref="B64:C64"/>
    <mergeCell ref="C65:E65"/>
    <mergeCell ref="C66:E66"/>
    <mergeCell ref="C67:E67"/>
    <mergeCell ref="C68:E68"/>
    <mergeCell ref="B65:B68"/>
    <mergeCell ref="C37:E37"/>
    <mergeCell ref="C46:E46"/>
    <mergeCell ref="C39:E39"/>
    <mergeCell ref="B44:B47"/>
    <mergeCell ref="C44:E44"/>
    <mergeCell ref="C45:E45"/>
    <mergeCell ref="C47:E47"/>
    <mergeCell ref="B58:B61"/>
    <mergeCell ref="C58:E58"/>
    <mergeCell ref="C59:E59"/>
    <mergeCell ref="B30:B33"/>
    <mergeCell ref="C30:E30"/>
    <mergeCell ref="C32:E32"/>
    <mergeCell ref="C33:E33"/>
    <mergeCell ref="B37:B40"/>
    <mergeCell ref="C38:E38"/>
    <mergeCell ref="H109:K109"/>
    <mergeCell ref="K99:O99"/>
    <mergeCell ref="K101:O101"/>
    <mergeCell ref="K102:O102"/>
    <mergeCell ref="K105:O105"/>
    <mergeCell ref="K107:O107"/>
    <mergeCell ref="K108:O108"/>
    <mergeCell ref="N4:O4"/>
    <mergeCell ref="B7:C7"/>
    <mergeCell ref="B24:C24"/>
    <mergeCell ref="C8:F8"/>
    <mergeCell ref="C9:F9"/>
    <mergeCell ref="C11:F11"/>
    <mergeCell ref="B8:B11"/>
    <mergeCell ref="E93:F93"/>
    <mergeCell ref="E94:F94"/>
    <mergeCell ref="E89:F89"/>
    <mergeCell ref="K86:L86"/>
    <mergeCell ref="N86:O86"/>
    <mergeCell ref="H89:I89"/>
    <mergeCell ref="K89:L89"/>
    <mergeCell ref="N89:O89"/>
    <mergeCell ref="E88:F88"/>
    <mergeCell ref="H88:I88"/>
  </mergeCells>
  <conditionalFormatting sqref="F15:F21 F25:F26 F30:F33 F37:F40 F44:F47 F51:F54 F58:F61 F65:F68">
    <cfRule type="cellIs" dxfId="68" priority="7" operator="equal">
      <formula>"oui"</formula>
    </cfRule>
    <cfRule type="cellIs" dxfId="67" priority="8" operator="equal">
      <formula>0</formula>
    </cfRule>
  </conditionalFormatting>
  <conditionalFormatting sqref="H86:I86 K86:L86 N86:O86">
    <cfRule type="cellIs" dxfId="66" priority="6" operator="equal">
      <formula>0</formula>
    </cfRule>
  </conditionalFormatting>
  <conditionalFormatting sqref="H89:I89 K89:L89 N89:O89">
    <cfRule type="cellIs" dxfId="65" priority="5" operator="equal">
      <formula>0</formula>
    </cfRule>
  </conditionalFormatting>
  <conditionalFormatting sqref="H99:I99">
    <cfRule type="cellIs" dxfId="64" priority="4" operator="equal">
      <formula>0</formula>
    </cfRule>
  </conditionalFormatting>
  <conditionalFormatting sqref="H102:I102">
    <cfRule type="cellIs" dxfId="63" priority="3" operator="equal">
      <formula>0</formula>
    </cfRule>
  </conditionalFormatting>
  <conditionalFormatting sqref="H105:I105">
    <cfRule type="cellIs" dxfId="62" priority="1" operator="equal">
      <formula>0</formula>
    </cfRule>
  </conditionalFormatting>
  <conditionalFormatting sqref="H108:I108">
    <cfRule type="cellIs" dxfId="61" priority="2" operator="equal">
      <formula>0</formula>
    </cfRule>
  </conditionalFormatting>
  <dataValidations xWindow="454" yWindow="466" count="4">
    <dataValidation allowBlank="1" showInputMessage="1" showErrorMessage="1" prompt="N'oubliez pas de préciser s'il s'agit de biens neufs ou d'occasion en renseignant la précédente colonne _x000a_N pour neuf, O pour occasion_x000a__x000a_Si l'élément fait l'objet d'un apport en nature, inscrire A dans la case suivante_x000a_" sqref="D30:E33 D44:E47 D37:E40 D51:E54 D58:E60"/>
    <dataValidation type="list" allowBlank="1" showInputMessage="1" showErrorMessage="1" prompt="Si oui,_x000a_vérifiez si cet apport en nature ne nécessite pas l'intervention d'un commissaire aux apports" sqref="F25:F26 F44:F47 F37:F40 F30:F33 F51:F54 F58:F61 F15:F21 F65:F68">
      <formula1>"oui,non"</formula1>
    </dataValidation>
    <dataValidation allowBlank="1" showInputMessage="1" showErrorMessage="1" prompt="le nom de l'entreprise est à renseigner dans l'onglet pan de financement" sqref="B2:C2"/>
    <dataValidation type="list" allowBlank="1" showInputMessage="1" showErrorMessage="1" sqref="F91">
      <formula1>"non,oui"</formula1>
    </dataValidation>
  </dataValidations>
  <pageMargins left="0" right="0" top="0" bottom="0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O40"/>
  <sheetViews>
    <sheetView showGridLines="0" showRowColHeaders="0" zoomScaleNormal="100" workbookViewId="0">
      <pane ySplit="4" topLeftCell="A5" activePane="bottomLeft" state="frozenSplit"/>
      <selection activeCell="L8" sqref="L8"/>
      <selection pane="bottomLeft" activeCell="M15" sqref="M15"/>
    </sheetView>
  </sheetViews>
  <sheetFormatPr baseColWidth="10" defaultColWidth="11.42578125" defaultRowHeight="12.75" x14ac:dyDescent="0.2"/>
  <cols>
    <col min="1" max="1" width="1.7109375" style="1" customWidth="1"/>
    <col min="2" max="3" width="19.7109375" style="36" customWidth="1"/>
    <col min="4" max="4" width="10.7109375" style="36" customWidth="1"/>
    <col min="5" max="5" width="0.85546875" style="36" customWidth="1"/>
    <col min="6" max="6" width="10.7109375" style="36" customWidth="1"/>
    <col min="7" max="7" width="8.7109375" style="37" customWidth="1"/>
    <col min="8" max="8" width="0.85546875" style="36" customWidth="1"/>
    <col min="9" max="9" width="10.7109375" style="36" customWidth="1"/>
    <col min="10" max="10" width="8.7109375" style="37" customWidth="1"/>
    <col min="11" max="11" width="0.85546875" style="36" customWidth="1"/>
    <col min="12" max="12" width="10.7109375" style="36" customWidth="1"/>
    <col min="13" max="13" width="8.7109375" style="37" customWidth="1"/>
    <col min="14" max="16384" width="11.42578125" style="1"/>
  </cols>
  <sheetData>
    <row r="1" spans="2:14" ht="15" customHeight="1" x14ac:dyDescent="0.2">
      <c r="B1" s="350" t="str">
        <f>IF(ISBLANK(entreprise),"Ci-dessous : renseigner le nom de l'entreprise"," ")</f>
        <v>Ci-dessous : renseigner le nom de l'entreprise</v>
      </c>
      <c r="C1" s="351"/>
      <c r="D1" s="113"/>
      <c r="I1" s="117"/>
      <c r="J1" s="349" t="s">
        <v>63</v>
      </c>
      <c r="K1" s="349"/>
      <c r="L1" s="349"/>
      <c r="M1" s="349"/>
    </row>
    <row r="2" spans="2:14" ht="18" customHeight="1" x14ac:dyDescent="0.25">
      <c r="B2" s="352"/>
      <c r="C2" s="353" t="s">
        <v>64</v>
      </c>
      <c r="D2" s="114" t="s">
        <v>65</v>
      </c>
      <c r="F2" s="328"/>
      <c r="G2" s="329"/>
      <c r="H2" s="49"/>
      <c r="I2" s="330" t="str">
        <f>IF(ISBLANK($F$2)," ",F2+1)</f>
        <v xml:space="preserve"> </v>
      </c>
      <c r="J2" s="331">
        <f t="shared" ref="J2" si="0">A2+1</f>
        <v>1</v>
      </c>
      <c r="K2" s="49"/>
      <c r="L2" s="330" t="str">
        <f>IF(ISBLANK($F$2)," ",I2+1)</f>
        <v xml:space="preserve"> </v>
      </c>
      <c r="M2" s="331" t="e">
        <f t="shared" ref="M2" si="1">D2+1</f>
        <v>#VALUE!</v>
      </c>
    </row>
    <row r="3" spans="2:14" ht="18" customHeight="1" x14ac:dyDescent="0.2">
      <c r="B3" s="354" t="s">
        <v>37</v>
      </c>
      <c r="C3" s="355"/>
      <c r="D3" s="115" t="s">
        <v>66</v>
      </c>
      <c r="F3" s="356"/>
      <c r="G3" s="356"/>
      <c r="H3" s="116"/>
      <c r="I3" s="356"/>
      <c r="J3" s="356"/>
      <c r="K3" s="116"/>
      <c r="L3" s="356"/>
      <c r="M3" s="356"/>
    </row>
    <row r="4" spans="2:14" ht="6" customHeight="1" x14ac:dyDescent="0.2"/>
    <row r="5" spans="2:14" s="50" customFormat="1" ht="21.95" customHeight="1" x14ac:dyDescent="0.2">
      <c r="B5" s="342" t="s">
        <v>1</v>
      </c>
      <c r="C5" s="343"/>
      <c r="D5" s="344"/>
      <c r="E5" s="51"/>
      <c r="F5" s="338" t="s">
        <v>1</v>
      </c>
      <c r="G5" s="339"/>
      <c r="H5" s="51"/>
      <c r="I5" s="338" t="s">
        <v>1</v>
      </c>
      <c r="J5" s="339"/>
      <c r="K5" s="51"/>
      <c r="L5" s="338" t="s">
        <v>1</v>
      </c>
      <c r="M5" s="339"/>
    </row>
    <row r="6" spans="2:14" ht="3" customHeight="1" x14ac:dyDescent="0.2">
      <c r="B6" s="61"/>
      <c r="C6" s="61"/>
      <c r="D6" s="61"/>
    </row>
    <row r="7" spans="2:14" ht="20.100000000000001" customHeight="1" x14ac:dyDescent="0.2">
      <c r="B7" s="345" t="s">
        <v>42</v>
      </c>
      <c r="C7" s="346"/>
      <c r="D7" s="334"/>
      <c r="F7" s="62">
        <f>SUM(F8:F10)</f>
        <v>0</v>
      </c>
      <c r="G7" s="52" t="str">
        <f>IF(ISERROR(F7/F21)," ",F7/F21)</f>
        <v xml:space="preserve"> </v>
      </c>
      <c r="H7" s="53"/>
      <c r="I7" s="62">
        <f>SUM(I8:I10)</f>
        <v>0</v>
      </c>
      <c r="J7" s="52" t="str">
        <f>IF(ISERROR(I7/I21)," ",I7/I21)</f>
        <v xml:space="preserve"> </v>
      </c>
      <c r="K7" s="53"/>
      <c r="L7" s="62">
        <f>SUM(L8:L10)</f>
        <v>0</v>
      </c>
      <c r="M7" s="52" t="str">
        <f>IF(ISERROR(L7/L21)," ",L7/L21)</f>
        <v xml:space="preserve"> </v>
      </c>
    </row>
    <row r="8" spans="2:14" ht="20.100000000000001" customHeight="1" x14ac:dyDescent="0.2">
      <c r="B8" s="347" t="s">
        <v>80</v>
      </c>
      <c r="C8" s="348"/>
      <c r="D8" s="304"/>
      <c r="F8" s="63">
        <f>'Invest. - caf - Bfr'!H73</f>
        <v>0</v>
      </c>
      <c r="G8" s="54" t="str">
        <f>IF(ISERROR(F8/F7)," ",F8/F7)</f>
        <v xml:space="preserve"> </v>
      </c>
      <c r="H8" s="55"/>
      <c r="I8" s="63">
        <f>'Invest. - caf - Bfr'!K73</f>
        <v>0</v>
      </c>
      <c r="J8" s="54" t="str">
        <f>IF(ISERROR(I8/I7)," ",I8/I7)</f>
        <v xml:space="preserve"> </v>
      </c>
      <c r="K8" s="55"/>
      <c r="L8" s="63">
        <f>'Invest. - caf - Bfr'!N73</f>
        <v>0</v>
      </c>
      <c r="M8" s="54" t="str">
        <f>IF(ISERROR(L8/L7)," ",L8/L7)</f>
        <v xml:space="preserve"> </v>
      </c>
      <c r="N8" s="76"/>
    </row>
    <row r="9" spans="2:14" ht="20.100000000000001" customHeight="1" x14ac:dyDescent="0.2">
      <c r="B9" s="347" t="s">
        <v>81</v>
      </c>
      <c r="C9" s="348"/>
      <c r="D9" s="304"/>
      <c r="F9" s="64">
        <f>'Invest. - caf - Bfr'!H74</f>
        <v>0</v>
      </c>
      <c r="G9" s="56" t="str">
        <f>IF(ISERROR(F9/F7)," ",F9/F7)</f>
        <v xml:space="preserve"> </v>
      </c>
      <c r="H9" s="55"/>
      <c r="I9" s="64">
        <f>'Invest. - caf - Bfr'!K74</f>
        <v>0</v>
      </c>
      <c r="J9" s="56" t="str">
        <f>IF(ISERROR(I9/I7)," ",I9/I7)</f>
        <v xml:space="preserve"> </v>
      </c>
      <c r="K9" s="55"/>
      <c r="L9" s="64">
        <f>'Invest. - caf - Bfr'!N74</f>
        <v>0</v>
      </c>
      <c r="M9" s="56" t="str">
        <f>IF(ISERROR(L9/L7)," ",L9/L7)</f>
        <v xml:space="preserve"> </v>
      </c>
      <c r="N9" s="76"/>
    </row>
    <row r="10" spans="2:14" ht="20.100000000000001" customHeight="1" x14ac:dyDescent="0.2">
      <c r="B10" s="347" t="s">
        <v>82</v>
      </c>
      <c r="C10" s="348"/>
      <c r="D10" s="304"/>
      <c r="F10" s="65">
        <f>'Invest. - caf - Bfr'!H75</f>
        <v>0</v>
      </c>
      <c r="G10" s="57" t="str">
        <f>IF(ISERROR(F10/F7)," ",F10/F7)</f>
        <v xml:space="preserve"> </v>
      </c>
      <c r="H10" s="55"/>
      <c r="I10" s="65">
        <f>'Invest. - caf - Bfr'!K75</f>
        <v>0</v>
      </c>
      <c r="J10" s="57" t="str">
        <f>IF(ISERROR(I10/I7)," ",I10/I7)</f>
        <v xml:space="preserve"> </v>
      </c>
      <c r="K10" s="55"/>
      <c r="L10" s="65">
        <f>'Invest. - caf - Bfr'!N75</f>
        <v>0</v>
      </c>
      <c r="M10" s="57" t="str">
        <f>IF(ISERROR(L10/L7)," ",L10/L7)</f>
        <v xml:space="preserve"> </v>
      </c>
      <c r="N10" s="76"/>
    </row>
    <row r="11" spans="2:14" ht="20.100000000000001" customHeight="1" x14ac:dyDescent="0.2">
      <c r="B11" s="357" t="s">
        <v>59</v>
      </c>
      <c r="C11" s="358"/>
      <c r="D11" s="304"/>
      <c r="F11" s="66">
        <f>SUM(F12:F14)</f>
        <v>0</v>
      </c>
      <c r="G11" s="58" t="str">
        <f>IF(ISERROR(F11/F21)," ",F11/F21)</f>
        <v xml:space="preserve"> </v>
      </c>
      <c r="H11" s="53"/>
      <c r="I11" s="66">
        <f>SUM(I12:I14)</f>
        <v>0</v>
      </c>
      <c r="J11" s="58" t="str">
        <f>IF(ISERROR(I11/I21)," ",I11/I21)</f>
        <v xml:space="preserve"> </v>
      </c>
      <c r="K11" s="53"/>
      <c r="L11" s="66">
        <f>SUM(L12:L14)</f>
        <v>0</v>
      </c>
      <c r="M11" s="58" t="str">
        <f>IF(ISERROR(L11/L21)," ",L11/L21)</f>
        <v xml:space="preserve"> </v>
      </c>
    </row>
    <row r="12" spans="2:14" ht="20.100000000000001" customHeight="1" x14ac:dyDescent="0.2">
      <c r="B12" s="347" t="s">
        <v>83</v>
      </c>
      <c r="C12" s="348"/>
      <c r="D12" s="304"/>
      <c r="F12" s="63">
        <f>'Invest. - caf - Bfr'!I73</f>
        <v>0</v>
      </c>
      <c r="G12" s="54" t="str">
        <f>IF(ISERROR(F12/F11)," ",F12/F11)</f>
        <v xml:space="preserve"> </v>
      </c>
      <c r="H12" s="55"/>
      <c r="I12" s="63">
        <f>'Invest. - caf - Bfr'!L73</f>
        <v>0</v>
      </c>
      <c r="J12" s="54" t="str">
        <f>IF(ISERROR(I12/I11)," ",I12/I11)</f>
        <v xml:space="preserve"> </v>
      </c>
      <c r="K12" s="55"/>
      <c r="L12" s="63">
        <f>'Invest. - caf - Bfr'!O73</f>
        <v>0</v>
      </c>
      <c r="M12" s="54" t="str">
        <f>IF(ISERROR(L12/L11)," ",L12/L11)</f>
        <v xml:space="preserve"> </v>
      </c>
    </row>
    <row r="13" spans="2:14" ht="20.100000000000001" customHeight="1" x14ac:dyDescent="0.2">
      <c r="B13" s="347" t="s">
        <v>84</v>
      </c>
      <c r="C13" s="348"/>
      <c r="D13" s="304"/>
      <c r="F13" s="64">
        <f>'Invest. - caf - Bfr'!I74</f>
        <v>0</v>
      </c>
      <c r="G13" s="56" t="str">
        <f>IF(ISERROR(F13/F11)," ",F13/F11)</f>
        <v xml:space="preserve"> </v>
      </c>
      <c r="H13" s="55"/>
      <c r="I13" s="64">
        <f>'Invest. - caf - Bfr'!L74</f>
        <v>0</v>
      </c>
      <c r="J13" s="56" t="str">
        <f>IF(ISERROR(I13/I11)," ",I13/I11)</f>
        <v xml:space="preserve"> </v>
      </c>
      <c r="K13" s="55"/>
      <c r="L13" s="64">
        <f>'Invest. - caf - Bfr'!O74</f>
        <v>0</v>
      </c>
      <c r="M13" s="56" t="str">
        <f>IF(ISERROR(L13/L11)," ",L13/L11)</f>
        <v xml:space="preserve"> </v>
      </c>
    </row>
    <row r="14" spans="2:14" ht="20.100000000000001" customHeight="1" x14ac:dyDescent="0.2">
      <c r="B14" s="347" t="s">
        <v>85</v>
      </c>
      <c r="C14" s="348"/>
      <c r="D14" s="304"/>
      <c r="F14" s="65">
        <f>'Invest. - caf - Bfr'!I75</f>
        <v>0</v>
      </c>
      <c r="G14" s="57" t="str">
        <f>IF(ISERROR(F14/F11)," ",F14/F11)</f>
        <v xml:space="preserve"> </v>
      </c>
      <c r="H14" s="55"/>
      <c r="I14" s="65">
        <f>'Invest. - caf - Bfr'!L75</f>
        <v>0</v>
      </c>
      <c r="J14" s="57" t="str">
        <f>IF(ISERROR(I14/I11)," ",I14/I11)</f>
        <v xml:space="preserve"> </v>
      </c>
      <c r="K14" s="55"/>
      <c r="L14" s="65">
        <f>'Invest. - caf - Bfr'!O75</f>
        <v>0</v>
      </c>
      <c r="M14" s="57" t="str">
        <f>IF(ISERROR(L14/L11)," ",L14/L11)</f>
        <v xml:space="preserve"> </v>
      </c>
    </row>
    <row r="15" spans="2:14" ht="20.100000000000001" customHeight="1" x14ac:dyDescent="0.2">
      <c r="B15" s="322" t="s">
        <v>29</v>
      </c>
      <c r="C15" s="315" t="s">
        <v>88</v>
      </c>
      <c r="D15" s="313"/>
      <c r="F15" s="64">
        <f>IF(ISERROR(IF(existant="oui",0,bfr_1)),0,IF(existant="oui",0,bfr_1))</f>
        <v>0</v>
      </c>
      <c r="G15" s="57" t="str">
        <f>IF(ISERROR(F15/F21)," ",F15/F21)</f>
        <v xml:space="preserve"> </v>
      </c>
      <c r="H15" s="55"/>
      <c r="I15" s="142"/>
      <c r="J15" s="143"/>
      <c r="K15" s="55"/>
      <c r="L15" s="144"/>
      <c r="M15" s="145"/>
    </row>
    <row r="16" spans="2:14" ht="20.100000000000001" customHeight="1" x14ac:dyDescent="0.2">
      <c r="B16" s="319"/>
      <c r="C16" s="315" t="s">
        <v>89</v>
      </c>
      <c r="D16" s="313"/>
      <c r="F16" s="152">
        <f>IF(ISERROR(IF(existant="oui",bfr_1-bfr_4,0)),0,IF(existant="oui",bfr_1-bfr_4,0))</f>
        <v>0</v>
      </c>
      <c r="G16" s="60" t="str">
        <f>IF(ISERROR(F16/F21)," ",F16/F21)</f>
        <v xml:space="preserve"> </v>
      </c>
      <c r="H16" s="55"/>
      <c r="I16" s="152">
        <f>IF(ISERROR(bfr_2-bfr_1),0,bfr_2-bfr_1)</f>
        <v>0</v>
      </c>
      <c r="J16" s="60" t="str">
        <f>IF(ISERROR(I16/I21)," ",I16/I21)</f>
        <v xml:space="preserve"> </v>
      </c>
      <c r="K16" s="55"/>
      <c r="L16" s="152">
        <f>IF(ISERROR(bfr_3-bfr_2),0,bfr_3-bfr_2)</f>
        <v>0</v>
      </c>
      <c r="M16" s="146" t="str">
        <f>IF(ISERROR(L16/L21)," ",L16/L21)</f>
        <v xml:space="preserve"> </v>
      </c>
    </row>
    <row r="17" spans="2:15" ht="20.100000000000001" customHeight="1" x14ac:dyDescent="0.2">
      <c r="B17" s="319" t="s">
        <v>53</v>
      </c>
      <c r="C17" s="320"/>
      <c r="D17" s="321"/>
      <c r="F17" s="63">
        <f>IF(ISERROR(IF(caf_1&gt;0,0,caf_1/-1)),0,IF(caf_1&gt;0,0,caf_1/-1))</f>
        <v>0</v>
      </c>
      <c r="G17" s="59" t="str">
        <f>IF(ISERROR(F17/F21)," ",F17/F21)</f>
        <v xml:space="preserve"> </v>
      </c>
      <c r="H17" s="55"/>
      <c r="I17" s="63">
        <f>IF(caf_2&gt;0,0,caf_2/-1)</f>
        <v>0</v>
      </c>
      <c r="J17" s="59" t="str">
        <f>IF(ISERROR(I17/I21)," ",I17/I21)</f>
        <v xml:space="preserve"> </v>
      </c>
      <c r="K17" s="55"/>
      <c r="L17" s="63">
        <f>IF(caf_3&gt;0,0,caf_3/-1)</f>
        <v>0</v>
      </c>
      <c r="M17" s="59" t="str">
        <f>IF(ISERROR(L17/L21)," ",L17/L21)</f>
        <v xml:space="preserve"> </v>
      </c>
    </row>
    <row r="18" spans="2:15" ht="20.100000000000001" customHeight="1" x14ac:dyDescent="0.2">
      <c r="B18" s="347" t="s">
        <v>43</v>
      </c>
      <c r="C18" s="348"/>
      <c r="D18" s="304"/>
      <c r="F18" s="67"/>
      <c r="G18" s="60" t="str">
        <f>IF(ISERROR(F18/F21)," ",F18/F21)</f>
        <v xml:space="preserve"> </v>
      </c>
      <c r="H18" s="55"/>
      <c r="I18" s="69"/>
      <c r="J18" s="60" t="str">
        <f>IF(ISERROR(I18/I21)," ",I18/I21)</f>
        <v xml:space="preserve"> </v>
      </c>
      <c r="K18" s="55"/>
      <c r="L18" s="69"/>
      <c r="M18" s="60" t="str">
        <f>IF(ISERROR(L18/L21)," ",L18/L21)</f>
        <v xml:space="preserve"> </v>
      </c>
    </row>
    <row r="19" spans="2:15" ht="20.100000000000001" customHeight="1" x14ac:dyDescent="0.2">
      <c r="B19" s="347" t="s">
        <v>55</v>
      </c>
      <c r="C19" s="348"/>
      <c r="D19" s="304"/>
      <c r="F19" s="67"/>
      <c r="G19" s="60" t="str">
        <f>IF(ISERROR(F19/F21)," ",F19/F21)</f>
        <v xml:space="preserve"> </v>
      </c>
      <c r="H19" s="55"/>
      <c r="I19" s="69"/>
      <c r="J19" s="60" t="str">
        <f>IF(ISERROR(I19/I21)," ",I19/I21)</f>
        <v xml:space="preserve"> </v>
      </c>
      <c r="K19" s="55"/>
      <c r="L19" s="69"/>
      <c r="M19" s="60" t="str">
        <f>IF(ISERROR(L19/L21)," ",L19/L21)</f>
        <v xml:space="preserve"> </v>
      </c>
    </row>
    <row r="20" spans="2:15" ht="20.100000000000001" customHeight="1" x14ac:dyDescent="0.2">
      <c r="B20" s="322" t="s">
        <v>56</v>
      </c>
      <c r="C20" s="323"/>
      <c r="D20" s="307"/>
      <c r="F20" s="68"/>
      <c r="G20" s="59" t="str">
        <f>IF(ISERROR(F20/F21)," ",F20/F21)</f>
        <v xml:space="preserve"> </v>
      </c>
      <c r="H20" s="55"/>
      <c r="I20" s="70"/>
      <c r="J20" s="59" t="str">
        <f>IF(ISERROR(I20/I21)," ",I20/I21)</f>
        <v xml:space="preserve"> </v>
      </c>
      <c r="K20" s="55"/>
      <c r="L20" s="70"/>
      <c r="M20" s="59" t="str">
        <f>IF(ISERROR(L20/L21)," ",L20/L21)</f>
        <v xml:space="preserve"> </v>
      </c>
    </row>
    <row r="21" spans="2:15" ht="21.95" customHeight="1" x14ac:dyDescent="0.2">
      <c r="B21" s="324" t="s">
        <v>51</v>
      </c>
      <c r="C21" s="325"/>
      <c r="D21" s="326"/>
      <c r="F21" s="162">
        <f>IF(ISERROR(F7+F11+F15+F16+F17+F18+F19+F20),0,F7+F11+F15+F16+F17+F18+F19+F20)</f>
        <v>0</v>
      </c>
      <c r="G21" s="163" t="str">
        <f>IF(F21&lt;&gt;0,100%," ")</f>
        <v xml:space="preserve"> </v>
      </c>
      <c r="H21" s="55"/>
      <c r="I21" s="162">
        <f>IF(ISERROR(I7+I11+I16+I17+I18+I19+I20),0,I7+I11+I16+I17+I18+I19+I20)</f>
        <v>0</v>
      </c>
      <c r="J21" s="164" t="str">
        <f>IF(I21&lt;&gt;0,100%," ")</f>
        <v xml:space="preserve"> </v>
      </c>
      <c r="K21" s="55"/>
      <c r="L21" s="162">
        <f>IF(ISERROR(L7+L11+L16+L17+L18+L19+L20),0,L7+L11+L16+L17+L18+L19+L20)</f>
        <v>0</v>
      </c>
      <c r="M21" s="164" t="str">
        <f>IF(L21&lt;&gt;0,100%," ")</f>
        <v xml:space="preserve"> </v>
      </c>
    </row>
    <row r="22" spans="2:15" ht="9" customHeight="1" x14ac:dyDescent="0.2"/>
    <row r="23" spans="2:15" s="50" customFormat="1" ht="21.95" customHeight="1" x14ac:dyDescent="0.2">
      <c r="B23" s="316" t="s">
        <v>2</v>
      </c>
      <c r="C23" s="317"/>
      <c r="D23" s="318"/>
      <c r="E23" s="49"/>
      <c r="F23" s="340" t="s">
        <v>2</v>
      </c>
      <c r="G23" s="341"/>
      <c r="H23" s="49"/>
      <c r="I23" s="340" t="s">
        <v>2</v>
      </c>
      <c r="J23" s="341"/>
      <c r="K23" s="49"/>
      <c r="L23" s="340" t="s">
        <v>2</v>
      </c>
      <c r="M23" s="341"/>
    </row>
    <row r="24" spans="2:15" ht="3" customHeight="1" x14ac:dyDescent="0.2"/>
    <row r="25" spans="2:15" ht="20.100000000000001" customHeight="1" x14ac:dyDescent="0.2">
      <c r="B25" s="302" t="s">
        <v>86</v>
      </c>
      <c r="C25" s="303"/>
      <c r="D25" s="304"/>
      <c r="F25" s="112">
        <f>nature</f>
        <v>0</v>
      </c>
      <c r="G25" s="40" t="str">
        <f>IF(ISERROR(F25/F27)," ",F25/F27)</f>
        <v xml:space="preserve"> </v>
      </c>
      <c r="I25" s="74"/>
      <c r="J25" s="40" t="str">
        <f>IF(ISERROR(I25/I27)," ",I25/I27)</f>
        <v xml:space="preserve"> </v>
      </c>
      <c r="L25" s="74"/>
      <c r="M25" s="40" t="str">
        <f>IF(ISERROR(L25/L27)," ",L25/L27)</f>
        <v xml:space="preserve"> </v>
      </c>
      <c r="O25" s="71"/>
    </row>
    <row r="26" spans="2:15" ht="20.100000000000001" customHeight="1" x14ac:dyDescent="0.2">
      <c r="B26" s="302" t="s">
        <v>87</v>
      </c>
      <c r="C26" s="303"/>
      <c r="D26" s="304"/>
      <c r="F26" s="89"/>
      <c r="G26" s="90" t="str">
        <f>IF(ISERROR(F26/F27)," ",F26/F27)</f>
        <v xml:space="preserve"> </v>
      </c>
      <c r="I26" s="91"/>
      <c r="J26" s="90" t="str">
        <f>IF(ISERROR(I26/I27)," ",I26/I27)</f>
        <v xml:space="preserve"> </v>
      </c>
      <c r="L26" s="91"/>
      <c r="M26" s="90" t="str">
        <f>IF(ISERROR(L26/L27)," ",L26/L27)</f>
        <v xml:space="preserve"> </v>
      </c>
    </row>
    <row r="27" spans="2:15" ht="20.100000000000001" customHeight="1" x14ac:dyDescent="0.2">
      <c r="B27" s="299" t="s">
        <v>45</v>
      </c>
      <c r="C27" s="300"/>
      <c r="D27" s="301"/>
      <c r="F27" s="154">
        <f>SUM(F25:F26)</f>
        <v>0</v>
      </c>
      <c r="G27" s="155" t="str">
        <f>IF(ISERROR(F27/F36)," ",F27/F36)</f>
        <v xml:space="preserve"> </v>
      </c>
      <c r="I27" s="154">
        <f>SUM(I25:I26)</f>
        <v>0</v>
      </c>
      <c r="J27" s="155" t="str">
        <f>IF(ISERROR(I27/I36)," ",I27/I36)</f>
        <v xml:space="preserve"> </v>
      </c>
      <c r="L27" s="154">
        <f>SUM(L25:L26)</f>
        <v>0</v>
      </c>
      <c r="M27" s="156" t="str">
        <f>IF(ISERROR(L27/L36)," ",L27/L36)</f>
        <v xml:space="preserve"> </v>
      </c>
      <c r="N27" s="77"/>
      <c r="O27" s="78"/>
    </row>
    <row r="28" spans="2:15" ht="20.100000000000001" customHeight="1" x14ac:dyDescent="0.2">
      <c r="B28" s="305" t="s">
        <v>46</v>
      </c>
      <c r="C28" s="306"/>
      <c r="D28" s="307"/>
      <c r="F28" s="110"/>
      <c r="G28" s="39" t="str">
        <f>IF(ISERROR(F28/F36)," ",F28/F36)</f>
        <v xml:space="preserve"> </v>
      </c>
      <c r="I28" s="111"/>
      <c r="J28" s="39" t="str">
        <f>IF(ISERROR(I28/I36)," ",I28/I36)</f>
        <v xml:space="preserve"> </v>
      </c>
      <c r="L28" s="111"/>
      <c r="M28" s="39" t="str">
        <f>IF(ISERROR(L28/L36)," ",L28/L36)</f>
        <v xml:space="preserve"> </v>
      </c>
      <c r="N28" s="77"/>
      <c r="O28" s="78"/>
    </row>
    <row r="29" spans="2:15" ht="20.100000000000001" customHeight="1" x14ac:dyDescent="0.2">
      <c r="B29" s="302" t="s">
        <v>44</v>
      </c>
      <c r="C29" s="303"/>
      <c r="D29" s="304"/>
      <c r="F29" s="72"/>
      <c r="G29" s="38" t="str">
        <f>IF(ISERROR(F29/F36)," ",F29/F36)</f>
        <v xml:space="preserve"> </v>
      </c>
      <c r="I29" s="75"/>
      <c r="J29" s="38" t="str">
        <f>IF(ISERROR(I29/I36)," ",I29/I36)</f>
        <v xml:space="preserve"> </v>
      </c>
      <c r="L29" s="75"/>
      <c r="M29" s="38" t="str">
        <f>IF(ISERROR(L29/L36)," ",L29/L36)</f>
        <v xml:space="preserve"> </v>
      </c>
    </row>
    <row r="30" spans="2:15" ht="20.100000000000001" customHeight="1" x14ac:dyDescent="0.2">
      <c r="B30" s="302" t="s">
        <v>47</v>
      </c>
      <c r="C30" s="303"/>
      <c r="D30" s="304"/>
      <c r="F30" s="72"/>
      <c r="G30" s="38" t="str">
        <f>IF(ISERROR(F30/F36)," ",F30/F36)</f>
        <v xml:space="preserve"> </v>
      </c>
      <c r="I30" s="75"/>
      <c r="J30" s="38" t="str">
        <f>IF(ISERROR(I30/I36)," ",I30/I36)</f>
        <v xml:space="preserve"> </v>
      </c>
      <c r="L30" s="75"/>
      <c r="M30" s="38" t="str">
        <f>IF(ISERROR(L30/L36)," ",L30/L36)</f>
        <v xml:space="preserve"> </v>
      </c>
    </row>
    <row r="31" spans="2:15" ht="20.100000000000001" customHeight="1" x14ac:dyDescent="0.2">
      <c r="B31" s="302" t="s">
        <v>60</v>
      </c>
      <c r="C31" s="303"/>
      <c r="D31" s="304"/>
      <c r="F31" s="72"/>
      <c r="G31" s="38" t="str">
        <f>IF(ISERROR(F31/F36)," ",F31/F36)</f>
        <v xml:space="preserve"> </v>
      </c>
      <c r="I31" s="75"/>
      <c r="J31" s="38" t="str">
        <f>IF(ISERROR(I31/I36)," ",I31/I36)</f>
        <v xml:space="preserve"> </v>
      </c>
      <c r="L31" s="75"/>
      <c r="M31" s="38" t="str">
        <f>IF(ISERROR(L31/L36)," ",L31/L36)</f>
        <v xml:space="preserve"> </v>
      </c>
    </row>
    <row r="32" spans="2:15" ht="20.100000000000001" customHeight="1" x14ac:dyDescent="0.2">
      <c r="B32" s="309" t="s">
        <v>40</v>
      </c>
      <c r="C32" s="310"/>
      <c r="D32" s="311"/>
      <c r="F32" s="73">
        <f>créditbail_1</f>
        <v>0</v>
      </c>
      <c r="G32" s="147" t="str">
        <f>IF(ISERROR(F32/F36)," ",F32/F36)</f>
        <v xml:space="preserve"> </v>
      </c>
      <c r="I32" s="148">
        <f>créditbail_2</f>
        <v>0</v>
      </c>
      <c r="J32" s="147" t="str">
        <f>IF(ISERROR(I32/I36)," ",I32/I36)</f>
        <v xml:space="preserve"> </v>
      </c>
      <c r="L32" s="148">
        <f>créditbail_3</f>
        <v>0</v>
      </c>
      <c r="M32" s="147" t="str">
        <f>IF(ISERROR(L32/L36)," ",L32/L36)</f>
        <v xml:space="preserve"> </v>
      </c>
    </row>
    <row r="33" spans="2:13" ht="20.100000000000001" customHeight="1" x14ac:dyDescent="0.2">
      <c r="B33" s="305" t="s">
        <v>57</v>
      </c>
      <c r="C33" s="312" t="s">
        <v>90</v>
      </c>
      <c r="D33" s="313"/>
      <c r="F33" s="64">
        <f>IF(existant="oui",0,dfr_1)</f>
        <v>0</v>
      </c>
      <c r="G33" s="147" t="str">
        <f>IF(ISERROR(IF(ISBLANK(F33)," ",F33/F36))," ",IF(ISBLANK(F33)," ",F33/F36))</f>
        <v xml:space="preserve"> </v>
      </c>
      <c r="I33" s="149"/>
      <c r="J33" s="150"/>
      <c r="L33" s="149"/>
      <c r="M33" s="151"/>
    </row>
    <row r="34" spans="2:13" ht="20.100000000000001" customHeight="1" x14ac:dyDescent="0.2">
      <c r="B34" s="308"/>
      <c r="C34" s="312" t="s">
        <v>91</v>
      </c>
      <c r="D34" s="313"/>
      <c r="F34" s="153">
        <f>IF(existant="oui",dfr_1-dfr_4,0)</f>
        <v>0</v>
      </c>
      <c r="G34" s="38" t="str">
        <f>IF(ISERROR(F34/F36)," ",F34/F36)</f>
        <v xml:space="preserve"> </v>
      </c>
      <c r="I34" s="153">
        <f>dfr_2-dfr_1</f>
        <v>0</v>
      </c>
      <c r="J34" s="38" t="str">
        <f>IF(ISERROR(I34/I36)," ",I34/I36)</f>
        <v xml:space="preserve"> </v>
      </c>
      <c r="L34" s="153">
        <f>dfr_3-dfr_2</f>
        <v>0</v>
      </c>
      <c r="M34" s="38" t="str">
        <f>IF(ISERROR(L34/L36)," ",L34/L36)</f>
        <v xml:space="preserve"> </v>
      </c>
    </row>
    <row r="35" spans="2:13" ht="20.100000000000001" customHeight="1" x14ac:dyDescent="0.2">
      <c r="B35" s="309" t="s">
        <v>48</v>
      </c>
      <c r="C35" s="314"/>
      <c r="D35" s="311"/>
      <c r="F35" s="159">
        <f>IF(caf_1&lt;0,0,caf_1)</f>
        <v>0</v>
      </c>
      <c r="G35" s="39" t="str">
        <f>IF(ISERROR(F35/F36)," ",F35/F36)</f>
        <v xml:space="preserve"> </v>
      </c>
      <c r="I35" s="159">
        <f>IF(caf_2&lt;0,0,caf_2)</f>
        <v>0</v>
      </c>
      <c r="J35" s="39" t="str">
        <f>IF(ISERROR(I35/I36)," ",I35/I36)</f>
        <v xml:space="preserve"> </v>
      </c>
      <c r="L35" s="159">
        <f>IF(caf_3&lt;0,0,caf_3)</f>
        <v>0</v>
      </c>
      <c r="M35" s="39" t="str">
        <f>IF(ISERROR(L35/L36)," ",L35/L36)</f>
        <v xml:space="preserve"> </v>
      </c>
    </row>
    <row r="36" spans="2:13" ht="21.95" customHeight="1" x14ac:dyDescent="0.2">
      <c r="B36" s="335" t="s">
        <v>49</v>
      </c>
      <c r="C36" s="336"/>
      <c r="D36" s="337"/>
      <c r="F36" s="160">
        <f>SUM(F27:F35)</f>
        <v>0</v>
      </c>
      <c r="G36" s="161" t="str">
        <f>IF(F36&lt;&gt;0,100%," ")</f>
        <v xml:space="preserve"> </v>
      </c>
      <c r="I36" s="160">
        <f>SUM(I27:I35)</f>
        <v>0</v>
      </c>
      <c r="J36" s="161" t="str">
        <f>IF(I36&lt;&gt;0,100%," ")</f>
        <v xml:space="preserve"> </v>
      </c>
      <c r="L36" s="160">
        <f>SUM(L27:L35)</f>
        <v>0</v>
      </c>
      <c r="M36" s="161" t="str">
        <f>IF(L36&lt;&gt;0,100%," ")</f>
        <v xml:space="preserve"> </v>
      </c>
    </row>
    <row r="37" spans="2:13" ht="6" customHeight="1" x14ac:dyDescent="0.2">
      <c r="I37" s="41"/>
      <c r="L37" s="41"/>
    </row>
    <row r="38" spans="2:13" s="2" customFormat="1" ht="21.95" customHeight="1" x14ac:dyDescent="0.2">
      <c r="B38" s="332" t="s">
        <v>54</v>
      </c>
      <c r="C38" s="333"/>
      <c r="D38" s="334"/>
      <c r="E38" s="42"/>
      <c r="F38" s="43">
        <f>F36-F21</f>
        <v>0</v>
      </c>
      <c r="G38" s="44"/>
      <c r="H38" s="42"/>
      <c r="I38" s="45">
        <f>I36-I21</f>
        <v>0</v>
      </c>
      <c r="J38" s="44"/>
      <c r="K38" s="42"/>
      <c r="L38" s="45">
        <f>L36-L21</f>
        <v>0</v>
      </c>
      <c r="M38" s="44"/>
    </row>
    <row r="39" spans="2:13" s="2" customFormat="1" ht="21.95" customHeight="1" x14ac:dyDescent="0.2">
      <c r="B39" s="296" t="s">
        <v>50</v>
      </c>
      <c r="C39" s="297"/>
      <c r="D39" s="298"/>
      <c r="E39" s="42"/>
      <c r="F39" s="46">
        <f>IF(existant="oui",'Plan de financement'!F38+tr0_positive+tro_négative,'Plan de financement'!F38)</f>
        <v>0</v>
      </c>
      <c r="G39" s="47"/>
      <c r="H39" s="42"/>
      <c r="I39" s="46">
        <f>F39+I38</f>
        <v>0</v>
      </c>
      <c r="J39" s="47"/>
      <c r="K39" s="42"/>
      <c r="L39" s="46">
        <f>I39+L38</f>
        <v>0</v>
      </c>
      <c r="M39" s="47"/>
    </row>
    <row r="40" spans="2:13" ht="19.899999999999999" customHeight="1" x14ac:dyDescent="0.2">
      <c r="B40" s="327" t="str">
        <f>IF(AND(ISBLANK(D39),existant="oui"),"N'oubliez pas de renseigner le solde de trésorerie"," ")</f>
        <v xml:space="preserve"> </v>
      </c>
      <c r="C40" s="327"/>
      <c r="D40" s="141" t="str">
        <f>IF(AND(ISBLANK(D39),existant="oui"),'Invest. - caf - Bfr'!H93," ")</f>
        <v xml:space="preserve"> </v>
      </c>
      <c r="E40" s="140"/>
    </row>
  </sheetData>
  <sheetProtection algorithmName="SHA-512" hashValue="ig/lk5ePucTZCOGKWo+yb6nPul+nUi9IBkb5p0QDAPgLounuIIdc+/qf358VZ8yQ+WI4IV5Qu99tzxPxL+uIAw==" saltValue="la0vVavZ35ceE404m8WdTQ==" spinCount="100000" sheet="1" formatCells="0" formatColumns="0" formatRows="0" insertColumns="0" insertRows="0" insertHyperlinks="0" deleteColumns="0" deleteRows="0" sort="0" autoFilter="0" pivotTables="0"/>
  <mergeCells count="50">
    <mergeCell ref="L2:M2"/>
    <mergeCell ref="J1:M1"/>
    <mergeCell ref="B1:C1"/>
    <mergeCell ref="B2:C2"/>
    <mergeCell ref="L23:M23"/>
    <mergeCell ref="B18:D18"/>
    <mergeCell ref="B19:D19"/>
    <mergeCell ref="B3:C3"/>
    <mergeCell ref="F3:G3"/>
    <mergeCell ref="I3:J3"/>
    <mergeCell ref="L3:M3"/>
    <mergeCell ref="I5:J5"/>
    <mergeCell ref="B14:D14"/>
    <mergeCell ref="B11:D11"/>
    <mergeCell ref="L5:M5"/>
    <mergeCell ref="I23:J23"/>
    <mergeCell ref="B40:C40"/>
    <mergeCell ref="F2:G2"/>
    <mergeCell ref="I2:J2"/>
    <mergeCell ref="B38:D38"/>
    <mergeCell ref="B36:D36"/>
    <mergeCell ref="C34:D34"/>
    <mergeCell ref="F5:G5"/>
    <mergeCell ref="F23:G23"/>
    <mergeCell ref="B5:D5"/>
    <mergeCell ref="B7:D7"/>
    <mergeCell ref="B8:D8"/>
    <mergeCell ref="B9:D9"/>
    <mergeCell ref="B10:D10"/>
    <mergeCell ref="B12:D12"/>
    <mergeCell ref="B13:D13"/>
    <mergeCell ref="B15:B16"/>
    <mergeCell ref="C15:D15"/>
    <mergeCell ref="C16:D16"/>
    <mergeCell ref="B23:D23"/>
    <mergeCell ref="B17:D17"/>
    <mergeCell ref="B20:D20"/>
    <mergeCell ref="B21:D21"/>
    <mergeCell ref="B39:D39"/>
    <mergeCell ref="B27:D27"/>
    <mergeCell ref="B31:D31"/>
    <mergeCell ref="B25:D25"/>
    <mergeCell ref="B26:D26"/>
    <mergeCell ref="B29:D29"/>
    <mergeCell ref="B28:D28"/>
    <mergeCell ref="B30:D30"/>
    <mergeCell ref="B33:B34"/>
    <mergeCell ref="B32:D32"/>
    <mergeCell ref="C33:D33"/>
    <mergeCell ref="B35:D35"/>
  </mergeCells>
  <phoneticPr fontId="2" type="noConversion"/>
  <conditionalFormatting sqref="G8:G10 G21 G18:G19 G25:G26 G35:G36 G28:G31">
    <cfRule type="cellIs" dxfId="60" priority="108" operator="equal">
      <formula>0</formula>
    </cfRule>
  </conditionalFormatting>
  <conditionalFormatting sqref="M36 J36">
    <cfRule type="cellIs" dxfId="59" priority="107" operator="equal">
      <formula>0</formula>
    </cfRule>
  </conditionalFormatting>
  <conditionalFormatting sqref="G11">
    <cfRule type="cellIs" dxfId="58" priority="103" operator="equal">
      <formula>0</formula>
    </cfRule>
  </conditionalFormatting>
  <conditionalFormatting sqref="G20">
    <cfRule type="cellIs" dxfId="57" priority="102" operator="equal">
      <formula>0</formula>
    </cfRule>
  </conditionalFormatting>
  <conditionalFormatting sqref="G32">
    <cfRule type="cellIs" dxfId="56" priority="101" operator="equal">
      <formula>0</formula>
    </cfRule>
  </conditionalFormatting>
  <conditionalFormatting sqref="G7">
    <cfRule type="cellIs" dxfId="55" priority="100" operator="equal">
      <formula>0</formula>
    </cfRule>
  </conditionalFormatting>
  <conditionalFormatting sqref="M8:M10">
    <cfRule type="cellIs" dxfId="54" priority="88" operator="equal">
      <formula>0</formula>
    </cfRule>
  </conditionalFormatting>
  <conditionalFormatting sqref="M12:M14">
    <cfRule type="cellIs" dxfId="53" priority="85" operator="equal">
      <formula>0</formula>
    </cfRule>
  </conditionalFormatting>
  <conditionalFormatting sqref="J8:J10">
    <cfRule type="cellIs" dxfId="52" priority="89" operator="equal">
      <formula>0</formula>
    </cfRule>
  </conditionalFormatting>
  <conditionalFormatting sqref="J12:J14">
    <cfRule type="cellIs" dxfId="51" priority="86" operator="equal">
      <formula>0</formula>
    </cfRule>
  </conditionalFormatting>
  <conditionalFormatting sqref="J11">
    <cfRule type="cellIs" dxfId="50" priority="93" operator="equal">
      <formula>0</formula>
    </cfRule>
  </conditionalFormatting>
  <conditionalFormatting sqref="M11">
    <cfRule type="cellIs" dxfId="49" priority="92" operator="equal">
      <formula>0</formula>
    </cfRule>
  </conditionalFormatting>
  <conditionalFormatting sqref="J7">
    <cfRule type="cellIs" dxfId="48" priority="91" operator="equal">
      <formula>0</formula>
    </cfRule>
  </conditionalFormatting>
  <conditionalFormatting sqref="M7">
    <cfRule type="cellIs" dxfId="47" priority="90" operator="equal">
      <formula>0</formula>
    </cfRule>
  </conditionalFormatting>
  <conditionalFormatting sqref="G12:G14">
    <cfRule type="cellIs" dxfId="46" priority="87" operator="equal">
      <formula>0</formula>
    </cfRule>
  </conditionalFormatting>
  <conditionalFormatting sqref="J18:J19">
    <cfRule type="cellIs" dxfId="45" priority="84" operator="equal">
      <formula>0</formula>
    </cfRule>
  </conditionalFormatting>
  <conditionalFormatting sqref="J20">
    <cfRule type="cellIs" dxfId="44" priority="83" operator="equal">
      <formula>0</formula>
    </cfRule>
  </conditionalFormatting>
  <conditionalFormatting sqref="M18:M19">
    <cfRule type="cellIs" dxfId="43" priority="82" operator="equal">
      <formula>0</formula>
    </cfRule>
  </conditionalFormatting>
  <conditionalFormatting sqref="M20">
    <cfRule type="cellIs" dxfId="42" priority="81" operator="equal">
      <formula>0</formula>
    </cfRule>
  </conditionalFormatting>
  <conditionalFormatting sqref="G17">
    <cfRule type="cellIs" dxfId="41" priority="80" operator="equal">
      <formula>0</formula>
    </cfRule>
  </conditionalFormatting>
  <conditionalFormatting sqref="J17">
    <cfRule type="cellIs" dxfId="40" priority="79" operator="equal">
      <formula>0</formula>
    </cfRule>
  </conditionalFormatting>
  <conditionalFormatting sqref="M17">
    <cfRule type="cellIs" dxfId="39" priority="78" operator="equal">
      <formula>0</formula>
    </cfRule>
  </conditionalFormatting>
  <conditionalFormatting sqref="F17">
    <cfRule type="cellIs" dxfId="38" priority="77" operator="equal">
      <formula>0</formula>
    </cfRule>
  </conditionalFormatting>
  <conditionalFormatting sqref="L17 I17">
    <cfRule type="cellIs" dxfId="37" priority="76" operator="equal">
      <formula>0</formula>
    </cfRule>
  </conditionalFormatting>
  <conditionalFormatting sqref="F35">
    <cfRule type="cellIs" dxfId="36" priority="75" operator="equal">
      <formula>0</formula>
    </cfRule>
  </conditionalFormatting>
  <conditionalFormatting sqref="J25:J26">
    <cfRule type="cellIs" dxfId="35" priority="74" operator="equal">
      <formula>0</formula>
    </cfRule>
  </conditionalFormatting>
  <conditionalFormatting sqref="M25:M26">
    <cfRule type="cellIs" dxfId="34" priority="73" operator="equal">
      <formula>0</formula>
    </cfRule>
  </conditionalFormatting>
  <conditionalFormatting sqref="L35">
    <cfRule type="cellIs" dxfId="33" priority="72" operator="equal">
      <formula>0</formula>
    </cfRule>
  </conditionalFormatting>
  <conditionalFormatting sqref="I35">
    <cfRule type="cellIs" dxfId="32" priority="71" operator="equal">
      <formula>0</formula>
    </cfRule>
  </conditionalFormatting>
  <conditionalFormatting sqref="F38 I38 L38">
    <cfRule type="cellIs" dxfId="31" priority="70" operator="lessThan">
      <formula>0</formula>
    </cfRule>
  </conditionalFormatting>
  <conditionalFormatting sqref="F39 I39 L39">
    <cfRule type="cellIs" dxfId="30" priority="67" operator="lessThan">
      <formula>0</formula>
    </cfRule>
  </conditionalFormatting>
  <conditionalFormatting sqref="I16">
    <cfRule type="cellIs" dxfId="29" priority="63" operator="equal">
      <formula>0</formula>
    </cfRule>
  </conditionalFormatting>
  <conditionalFormatting sqref="L16">
    <cfRule type="cellIs" dxfId="28" priority="62" operator="equal">
      <formula>0</formula>
    </cfRule>
  </conditionalFormatting>
  <conditionalFormatting sqref="I34">
    <cfRule type="cellIs" dxfId="27" priority="58" operator="equal">
      <formula>0</formula>
    </cfRule>
  </conditionalFormatting>
  <conditionalFormatting sqref="L34">
    <cfRule type="cellIs" dxfId="26" priority="57" operator="equal">
      <formula>0</formula>
    </cfRule>
  </conditionalFormatting>
  <conditionalFormatting sqref="G33">
    <cfRule type="cellIs" dxfId="25" priority="41" operator="equal">
      <formula>0</formula>
    </cfRule>
  </conditionalFormatting>
  <conditionalFormatting sqref="J28:J31">
    <cfRule type="cellIs" dxfId="24" priority="34" operator="equal">
      <formula>0</formula>
    </cfRule>
  </conditionalFormatting>
  <conditionalFormatting sqref="J32">
    <cfRule type="cellIs" dxfId="23" priority="33" operator="equal">
      <formula>0</formula>
    </cfRule>
  </conditionalFormatting>
  <conditionalFormatting sqref="M28:M31">
    <cfRule type="cellIs" dxfId="22" priority="32" operator="equal">
      <formula>0</formula>
    </cfRule>
  </conditionalFormatting>
  <conditionalFormatting sqref="M32">
    <cfRule type="cellIs" dxfId="21" priority="31" operator="equal">
      <formula>0</formula>
    </cfRule>
  </conditionalFormatting>
  <conditionalFormatting sqref="J35">
    <cfRule type="cellIs" dxfId="20" priority="30" operator="equal">
      <formula>0</formula>
    </cfRule>
  </conditionalFormatting>
  <conditionalFormatting sqref="M35">
    <cfRule type="cellIs" dxfId="19" priority="27" operator="equal">
      <formula>0</formula>
    </cfRule>
  </conditionalFormatting>
  <conditionalFormatting sqref="J34">
    <cfRule type="cellIs" dxfId="18" priority="21" operator="equal">
      <formula>0</formula>
    </cfRule>
    <cfRule type="cellIs" dxfId="17" priority="23" operator="lessThan">
      <formula>0</formula>
    </cfRule>
  </conditionalFormatting>
  <conditionalFormatting sqref="M34">
    <cfRule type="cellIs" dxfId="16" priority="19" operator="equal">
      <formula>0</formula>
    </cfRule>
    <cfRule type="cellIs" dxfId="15" priority="20" operator="lessThan">
      <formula>0</formula>
    </cfRule>
  </conditionalFormatting>
  <conditionalFormatting sqref="J32 L32 F32">
    <cfRule type="cellIs" dxfId="14" priority="18" operator="equal">
      <formula>0</formula>
    </cfRule>
  </conditionalFormatting>
  <conditionalFormatting sqref="I32">
    <cfRule type="cellIs" dxfId="13" priority="14" operator="equal">
      <formula>0</formula>
    </cfRule>
  </conditionalFormatting>
  <conditionalFormatting sqref="J16 M16">
    <cfRule type="cellIs" dxfId="12" priority="13" operator="equal">
      <formula>0</formula>
    </cfRule>
  </conditionalFormatting>
  <conditionalFormatting sqref="G15:G16">
    <cfRule type="cellIs" dxfId="11" priority="12" operator="equal">
      <formula>0</formula>
    </cfRule>
  </conditionalFormatting>
  <conditionalFormatting sqref="G34">
    <cfRule type="cellIs" dxfId="10" priority="10" operator="equal">
      <formula>0</formula>
    </cfRule>
    <cfRule type="cellIs" dxfId="9" priority="11" operator="lessThan">
      <formula>0</formula>
    </cfRule>
  </conditionalFormatting>
  <conditionalFormatting sqref="B2:C2">
    <cfRule type="cellIs" dxfId="8" priority="9" operator="equal">
      <formula>0</formula>
    </cfRule>
  </conditionalFormatting>
  <conditionalFormatting sqref="G27 J27 M27">
    <cfRule type="cellIs" dxfId="7" priority="2" operator="equal">
      <formula>0</formula>
    </cfRule>
  </conditionalFormatting>
  <dataValidations count="1">
    <dataValidation allowBlank="1" showInputMessage="1" showErrorMessage="1" prompt="montant issu de l'onglet Investissements" sqref="F8:F10 F12:F14 I8:I10 I12:I14 L12:L14 L8:L10 F32 I32 L32"/>
  </dataValidations>
  <printOptions horizontalCentered="1"/>
  <pageMargins left="0" right="0" top="0" bottom="0" header="0" footer="0"/>
  <pageSetup paperSize="9" scale="9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3BC2D1C-8819-4FC6-B1FE-37256D67DF8B}">
            <xm:f>'Invest. - caf - Bfr'!$F$91="oui"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19" id="{00000000-000E-0000-0100-00006F000000}">
            <xm:f>'Invest. - caf - Bfr'!$F$91="non"</xm:f>
            <x14:dxf>
              <font>
                <color theme="0" tint="-0.14996795556505021"/>
              </font>
              <fill>
                <patternFill patternType="solid">
                  <bgColor theme="0" tint="-0.14996795556505021"/>
                </patternFill>
              </fill>
            </x14:dxf>
          </x14:cfRule>
          <xm:sqref>F16 F34</xm:sqref>
        </x14:conditionalFormatting>
        <x14:conditionalFormatting xmlns:xm="http://schemas.microsoft.com/office/excel/2006/main">
          <x14:cfRule type="expression" priority="7" id="{BE0AC948-E295-47B9-9766-088F66A14F42}">
            <xm:f>'Invest. - caf - Bfr'!$F$91="non"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8" id="{2DE78F6B-B6C3-4C77-BF56-10EF625CF142}">
            <xm:f>'Invest. - caf - Bfr'!$F$91="non"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6" id="{A6F28B32-D48D-4256-A408-0634C2638363}">
            <xm:f>'Invest. - caf - Bfr'!$F$91="oui"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5" id="{A5C239FA-7C02-4CAE-87DD-096DA5F817FE}">
            <xm:f>'Invest. - caf - Bfr'!$F$91="oui"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F33</xm:sqref>
        </x14:conditionalFormatting>
        <x14:conditionalFormatting xmlns:xm="http://schemas.microsoft.com/office/excel/2006/main">
          <x14:cfRule type="expression" priority="4" id="{0C039E28-095F-4639-8C0D-284788EABA7E}">
            <xm:f>'Invest. - caf - Bfr'!$F$91="oui"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G15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25</vt:i4>
      </vt:variant>
    </vt:vector>
  </HeadingPairs>
  <TitlesOfParts>
    <vt:vector size="27" baseType="lpstr">
      <vt:lpstr>Invest. - caf - Bfr</vt:lpstr>
      <vt:lpstr>Plan de financement</vt:lpstr>
      <vt:lpstr>AN</vt:lpstr>
      <vt:lpstr>bfr_1</vt:lpstr>
      <vt:lpstr>bfr_2</vt:lpstr>
      <vt:lpstr>bfr_3</vt:lpstr>
      <vt:lpstr>bfr_4</vt:lpstr>
      <vt:lpstr>caf_1</vt:lpstr>
      <vt:lpstr>caf_2</vt:lpstr>
      <vt:lpstr>caf_3</vt:lpstr>
      <vt:lpstr>créditbail_1</vt:lpstr>
      <vt:lpstr>créditbail_2</vt:lpstr>
      <vt:lpstr>créditbail_3</vt:lpstr>
      <vt:lpstr>dfr_1</vt:lpstr>
      <vt:lpstr>dfr_2</vt:lpstr>
      <vt:lpstr>dfr_3</vt:lpstr>
      <vt:lpstr>dfr_4</vt:lpstr>
      <vt:lpstr>durée_1</vt:lpstr>
      <vt:lpstr>durée_2</vt:lpstr>
      <vt:lpstr>durée_3</vt:lpstr>
      <vt:lpstr>entreprise</vt:lpstr>
      <vt:lpstr>existant</vt:lpstr>
      <vt:lpstr>nature</vt:lpstr>
      <vt:lpstr>tr0_positive</vt:lpstr>
      <vt:lpstr>tro_négative</vt:lpstr>
      <vt:lpstr>'Invest. - caf - Bfr'!Zone_d_impression</vt:lpstr>
      <vt:lpstr>'Plan de financement'!Zone_d_impression</vt:lpstr>
    </vt:vector>
  </TitlesOfParts>
  <Company>SILCA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SILCA</dc:creator>
  <cp:lastModifiedBy>Utilisateur Windows</cp:lastModifiedBy>
  <cp:lastPrinted>2019-03-06T14:22:34Z</cp:lastPrinted>
  <dcterms:created xsi:type="dcterms:W3CDTF">2010-09-13T08:53:42Z</dcterms:created>
  <dcterms:modified xsi:type="dcterms:W3CDTF">2019-09-04T13:59:36Z</dcterms:modified>
</cp:coreProperties>
</file>