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Financements\Endettement financier à terme\Outils\"/>
    </mc:Choice>
  </mc:AlternateContent>
  <bookViews>
    <workbookView xWindow="-105" yWindow="-105" windowWidth="23250" windowHeight="12570" tabRatio="599"/>
  </bookViews>
  <sheets>
    <sheet name="L'effet de levier" sheetId="3" r:id="rId1"/>
    <sheet name="Calcul de l'effet de levier" sheetId="1" r:id="rId2"/>
    <sheet name="Simulations" sheetId="2" r:id="rId3"/>
  </sheets>
  <definedNames>
    <definedName name="Tx_IS_A">'Calcul de l''effet de levier'!$E$22</definedName>
    <definedName name="Tx_IS_B">Simulations!$H$13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8" i="2" l="1"/>
  <c r="T8" i="2"/>
  <c r="Q8" i="2"/>
  <c r="N8" i="2"/>
  <c r="K8" i="2"/>
  <c r="D8" i="2"/>
  <c r="D13" i="2" l="1"/>
  <c r="W13" i="2"/>
  <c r="T13" i="2"/>
  <c r="Q13" i="2"/>
  <c r="N13" i="2"/>
  <c r="K13" i="2"/>
  <c r="L16" i="2"/>
  <c r="X16" i="2" l="1"/>
  <c r="U16" i="2"/>
  <c r="R16" i="2"/>
  <c r="O16" i="2"/>
  <c r="E12" i="2" l="1"/>
  <c r="E21" i="1"/>
  <c r="E23" i="1" s="1"/>
  <c r="E14" i="2" s="1"/>
  <c r="E11" i="2"/>
  <c r="E13" i="2" l="1"/>
  <c r="E15" i="1"/>
  <c r="J11" i="1" s="1"/>
  <c r="E7" i="1"/>
  <c r="E4" i="2"/>
  <c r="E5" i="2"/>
  <c r="E16" i="1" l="1"/>
  <c r="E10" i="2"/>
  <c r="E6" i="2"/>
  <c r="D11" i="2"/>
  <c r="E17" i="1"/>
  <c r="F15" i="1" l="1"/>
  <c r="F17" i="1"/>
  <c r="F7" i="1"/>
  <c r="E8" i="2"/>
  <c r="J7" i="1"/>
  <c r="K11" i="1"/>
  <c r="E7" i="2"/>
  <c r="D12" i="2" l="1"/>
  <c r="D14" i="2"/>
  <c r="L8" i="2"/>
  <c r="L10" i="2" s="1"/>
  <c r="K10" i="2" s="1"/>
  <c r="L6" i="2"/>
  <c r="L11" i="2" s="1"/>
  <c r="D6" i="2"/>
  <c r="O8" i="2"/>
  <c r="K7" i="1"/>
  <c r="D16" i="2" s="1"/>
  <c r="J15" i="1"/>
  <c r="K15" i="1" s="1"/>
  <c r="D18" i="2" s="1"/>
  <c r="K20" i="1"/>
  <c r="K22" i="1" s="1"/>
  <c r="K23" i="1" s="1"/>
  <c r="R8" i="2"/>
  <c r="D10" i="2"/>
  <c r="U8" i="2"/>
  <c r="X8" i="2"/>
  <c r="D4" i="2"/>
  <c r="L12" i="2" l="1"/>
  <c r="K12" i="2" s="1"/>
  <c r="K11" i="2"/>
  <c r="L13" i="2"/>
  <c r="L14" i="2" s="1"/>
  <c r="K14" i="2" s="1"/>
  <c r="L4" i="2"/>
  <c r="X6" i="2"/>
  <c r="X4" i="2" s="1"/>
  <c r="W4" i="2" s="1"/>
  <c r="X10" i="2"/>
  <c r="W10" i="2" s="1"/>
  <c r="U6" i="2"/>
  <c r="U10" i="2"/>
  <c r="T10" i="2" s="1"/>
  <c r="R6" i="2"/>
  <c r="R10" i="2"/>
  <c r="Q10" i="2" s="1"/>
  <c r="O6" i="2"/>
  <c r="O10" i="2"/>
  <c r="N10" i="2" s="1"/>
  <c r="K18" i="1"/>
  <c r="D17" i="2" s="1"/>
  <c r="L17" i="2" l="1"/>
  <c r="L20" i="2" s="1"/>
  <c r="L7" i="2"/>
  <c r="X11" i="2"/>
  <c r="W11" i="2" s="1"/>
  <c r="X7" i="2"/>
  <c r="O11" i="2"/>
  <c r="N11" i="2" s="1"/>
  <c r="U11" i="2"/>
  <c r="T11" i="2" s="1"/>
  <c r="R11" i="2"/>
  <c r="Q11" i="2" s="1"/>
  <c r="O4" i="2"/>
  <c r="N4" i="2" s="1"/>
  <c r="U4" i="2"/>
  <c r="T4" i="2" s="1"/>
  <c r="R4" i="2"/>
  <c r="Q4" i="2" s="1"/>
  <c r="K4" i="2"/>
  <c r="L18" i="2" l="1"/>
  <c r="X12" i="2"/>
  <c r="W12" i="2" s="1"/>
  <c r="X13" i="2"/>
  <c r="X14" i="2" s="1"/>
  <c r="U13" i="2"/>
  <c r="U14" i="2" s="1"/>
  <c r="U12" i="2"/>
  <c r="T12" i="2" s="1"/>
  <c r="O12" i="2"/>
  <c r="N12" i="2" s="1"/>
  <c r="R13" i="2"/>
  <c r="R14" i="2" s="1"/>
  <c r="R12" i="2"/>
  <c r="Q12" i="2" s="1"/>
  <c r="O13" i="2"/>
  <c r="O14" i="2" s="1"/>
  <c r="U7" i="2"/>
  <c r="O7" i="2"/>
  <c r="R7" i="2"/>
  <c r="U17" i="2" l="1"/>
  <c r="U20" i="2" s="1"/>
  <c r="T14" i="2"/>
  <c r="X17" i="2"/>
  <c r="X18" i="2" s="1"/>
  <c r="W14" i="2"/>
  <c r="R17" i="2"/>
  <c r="R20" i="2" s="1"/>
  <c r="Q14" i="2"/>
  <c r="O17" i="2"/>
  <c r="O20" i="2" s="1"/>
  <c r="N14" i="2"/>
  <c r="R18" i="2"/>
  <c r="X20" i="2"/>
  <c r="U18" i="2" l="1"/>
  <c r="O18" i="2"/>
</calcChain>
</file>

<file path=xl/sharedStrings.xml><?xml version="1.0" encoding="utf-8"?>
<sst xmlns="http://schemas.openxmlformats.org/spreadsheetml/2006/main" count="85" uniqueCount="55">
  <si>
    <t>Capitaux propres</t>
  </si>
  <si>
    <t>Dettes financières nettes</t>
  </si>
  <si>
    <t>Provisions pour risques et charges</t>
  </si>
  <si>
    <t>Taux d'endettement</t>
  </si>
  <si>
    <t>Actif économique</t>
  </si>
  <si>
    <t>Résultat économique</t>
  </si>
  <si>
    <t>Rentabilité financière</t>
  </si>
  <si>
    <t>Rentabilité économique</t>
  </si>
  <si>
    <t>Avant impôts</t>
  </si>
  <si>
    <t>Après impôts</t>
  </si>
  <si>
    <t>Coût de la dette</t>
  </si>
  <si>
    <t>Effet de levier</t>
  </si>
  <si>
    <t>Résultat net</t>
  </si>
  <si>
    <t>Résultat courant avant impôts</t>
  </si>
  <si>
    <t>Emprunts obligataires convertibles</t>
  </si>
  <si>
    <t>Autres emprunts obligataires</t>
  </si>
  <si>
    <t>Emprunts et dettes financières diverses</t>
  </si>
  <si>
    <t>Effets escomptés non échus</t>
  </si>
  <si>
    <t>Dettes auprès des établissements de crédit</t>
  </si>
  <si>
    <t>Charges nettes sur endettement</t>
  </si>
  <si>
    <t>= Taux optimum d'endettement</t>
  </si>
  <si>
    <t>- Valeurs mobilières de placement</t>
  </si>
  <si>
    <t>- Disponibilités</t>
  </si>
  <si>
    <t>Total fonds propres</t>
  </si>
  <si>
    <t>Taux d'imposition sur les bénéfices (IS)</t>
  </si>
  <si>
    <t>I - Existant</t>
  </si>
  <si>
    <t>II - Simulations</t>
  </si>
  <si>
    <t>RE</t>
  </si>
  <si>
    <t>RF</t>
  </si>
  <si>
    <t>EL</t>
  </si>
  <si>
    <t xml:space="preserve">Hypothèses </t>
  </si>
  <si>
    <t>taux d'IS</t>
  </si>
  <si>
    <t>taux de rentabilité éco.</t>
  </si>
  <si>
    <t>coût de la dette en %</t>
  </si>
  <si>
    <t xml:space="preserve">taux d'endettement </t>
  </si>
  <si>
    <t>Données</t>
  </si>
  <si>
    <t>Résultats</t>
  </si>
  <si>
    <t>Eléments exceptionnels</t>
  </si>
  <si>
    <r>
      <rPr>
        <b/>
        <sz val="10"/>
        <color rgb="FF000080"/>
        <rFont val="Calibri"/>
        <family val="2"/>
      </rPr>
      <t xml:space="preserve"> ˃</t>
    </r>
    <r>
      <rPr>
        <sz val="10"/>
        <color indexed="32"/>
        <rFont val="Calibri"/>
        <family val="2"/>
      </rPr>
      <t xml:space="preserve"> Capitaux propres </t>
    </r>
  </si>
  <si>
    <r>
      <rPr>
        <b/>
        <sz val="10"/>
        <color rgb="FF993300"/>
        <rFont val="Calibri"/>
        <family val="2"/>
      </rPr>
      <t xml:space="preserve"> ˃</t>
    </r>
    <r>
      <rPr>
        <sz val="10"/>
        <color indexed="60"/>
        <rFont val="Calibri"/>
        <family val="2"/>
      </rPr>
      <t xml:space="preserve"> Dettes financières</t>
    </r>
  </si>
  <si>
    <t xml:space="preserve"> Rentabilité financière</t>
  </si>
  <si>
    <t xml:space="preserve"> Effet de levier</t>
  </si>
  <si>
    <t xml:space="preserve"> Capitaux propres</t>
  </si>
  <si>
    <t xml:space="preserve"> Provisions pour risques et charges</t>
  </si>
  <si>
    <t xml:space="preserve"> Endettement financier net</t>
  </si>
  <si>
    <t xml:space="preserve"> Taux d'endettement</t>
  </si>
  <si>
    <t xml:space="preserve"> = Capital économique - AE</t>
  </si>
  <si>
    <t xml:space="preserve"> Rentabilité économique avant impôts</t>
  </si>
  <si>
    <t xml:space="preserve"> Coût de la dette avant impôts</t>
  </si>
  <si>
    <t xml:space="preserve"> Résultat avant impôts</t>
  </si>
  <si>
    <t xml:space="preserve"> Résultat net</t>
  </si>
  <si>
    <t xml:space="preserve"> Rentabilité économique après impôts</t>
  </si>
  <si>
    <t xml:space="preserve"> Impôt sur les bénéfices (IS)</t>
  </si>
  <si>
    <t xml:space="preserve"> Capital économique</t>
  </si>
  <si>
    <r>
      <t xml:space="preserve"> </t>
    </r>
    <r>
      <rPr>
        <i/>
        <sz val="10"/>
        <color indexed="39"/>
        <rFont val="Symbol"/>
        <family val="1"/>
        <charset val="2"/>
      </rPr>
      <t>D</t>
    </r>
    <r>
      <rPr>
        <i/>
        <sz val="10"/>
        <color indexed="39"/>
        <rFont val="Calibri"/>
        <family val="2"/>
      </rPr>
      <t xml:space="preserve"> de la rentabilité financière 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</si>
</sst>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&quot;"/>
    <numFmt numFmtId="166" formatCode="\+\ 0%;\-\ 0%&quot; &quot;;0%&quot; &quot;"/>
  </numFmts>
  <fonts count="51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i/>
      <sz val="10"/>
      <color indexed="9"/>
      <name val="Calibri"/>
      <family val="2"/>
    </font>
    <font>
      <b/>
      <i/>
      <sz val="10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b/>
      <i/>
      <sz val="9"/>
      <color indexed="32"/>
      <name val="Calibri"/>
      <family val="2"/>
    </font>
    <font>
      <i/>
      <sz val="9"/>
      <color indexed="32"/>
      <name val="Calibri"/>
      <family val="2"/>
    </font>
    <font>
      <b/>
      <i/>
      <sz val="10"/>
      <color indexed="33"/>
      <name val="Calibri"/>
      <family val="2"/>
    </font>
    <font>
      <sz val="10"/>
      <color indexed="32"/>
      <name val="Calibri"/>
      <family val="2"/>
    </font>
    <font>
      <b/>
      <i/>
      <sz val="10"/>
      <color indexed="39"/>
      <name val="Calibri"/>
      <family val="2"/>
    </font>
    <font>
      <sz val="12"/>
      <name val="Calibri"/>
      <family val="2"/>
    </font>
    <font>
      <sz val="10"/>
      <color indexed="6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i/>
      <sz val="10"/>
      <color theme="0"/>
      <name val="Calibri"/>
      <family val="2"/>
    </font>
    <font>
      <b/>
      <i/>
      <sz val="10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indexed="12"/>
      <name val="Calibri"/>
      <family val="2"/>
    </font>
    <font>
      <b/>
      <i/>
      <sz val="9"/>
      <color rgb="FF002060"/>
      <name val="Calibri"/>
      <family val="2"/>
    </font>
    <font>
      <sz val="10"/>
      <color rgb="FF0000CC"/>
      <name val="Calibri"/>
      <family val="2"/>
    </font>
    <font>
      <i/>
      <sz val="10"/>
      <color rgb="FF0000CC"/>
      <name val="Calibri"/>
      <family val="2"/>
    </font>
    <font>
      <b/>
      <i/>
      <sz val="10"/>
      <color theme="0"/>
      <name val="Calibri"/>
      <family val="2"/>
      <scheme val="minor"/>
    </font>
    <font>
      <sz val="10"/>
      <color theme="5"/>
      <name val="Calibri"/>
      <family val="2"/>
    </font>
    <font>
      <i/>
      <sz val="10"/>
      <color rgb="FF002060"/>
      <name val="Calibri"/>
      <family val="2"/>
    </font>
    <font>
      <i/>
      <sz val="10"/>
      <color rgb="FF0000FF"/>
      <name val="Calibri"/>
      <family val="2"/>
    </font>
    <font>
      <i/>
      <sz val="10"/>
      <color rgb="FF0000FF"/>
      <name val="Calibri"/>
      <family val="2"/>
      <scheme val="minor"/>
    </font>
    <font>
      <b/>
      <sz val="12"/>
      <color rgb="FF002060"/>
      <name val="Calibri"/>
      <family val="2"/>
    </font>
    <font>
      <b/>
      <i/>
      <sz val="10"/>
      <color theme="8" tint="-0.499984740745262"/>
      <name val="Calibri"/>
      <family val="2"/>
    </font>
    <font>
      <i/>
      <sz val="10"/>
      <color theme="5"/>
      <name val="Calibri"/>
      <family val="2"/>
    </font>
    <font>
      <i/>
      <sz val="10"/>
      <color indexed="10"/>
      <name val="Calibri"/>
      <family val="2"/>
    </font>
    <font>
      <b/>
      <sz val="10"/>
      <color rgb="FF000080"/>
      <name val="Calibri"/>
      <family val="2"/>
    </font>
    <font>
      <b/>
      <sz val="10"/>
      <color rgb="FF99330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rgb="FF002060"/>
      <name val="Calibri"/>
      <family val="2"/>
    </font>
    <font>
      <sz val="11"/>
      <name val="Arial"/>
      <family val="2"/>
    </font>
    <font>
      <i/>
      <sz val="10"/>
      <color rgb="FF002060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name val="Calibri"/>
      <family val="2"/>
    </font>
    <font>
      <b/>
      <i/>
      <sz val="11"/>
      <color rgb="FF002060"/>
      <name val="Calibri"/>
      <family val="2"/>
    </font>
    <font>
      <i/>
      <sz val="10"/>
      <color indexed="39"/>
      <name val="Calibri"/>
      <family val="2"/>
    </font>
    <font>
      <i/>
      <sz val="10"/>
      <color indexed="39"/>
      <name val="Symbol"/>
      <family val="1"/>
      <charset val="2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b/>
      <i/>
      <sz val="11"/>
      <color theme="6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66669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EAEA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79998168889431442"/>
      </top>
      <bottom style="thin">
        <color theme="3" tint="0.3999450666829432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 style="thin">
        <color theme="0" tint="-0.14996795556505021"/>
      </bottom>
      <diagonal/>
    </border>
    <border>
      <left/>
      <right style="thin">
        <color theme="0" tint="-0.34998626667073579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16" fillId="2" borderId="0" applyNumberFormat="0" applyBorder="0" applyAlignment="0" applyProtection="0"/>
  </cellStyleXfs>
  <cellXfs count="249">
    <xf numFmtId="0" fontId="0" fillId="0" borderId="0" xfId="0"/>
    <xf numFmtId="0" fontId="1" fillId="0" borderId="0" xfId="0" applyFont="1" applyFill="1"/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" fillId="0" borderId="0" xfId="0" applyFont="1" applyProtection="1">
      <protection hidden="1"/>
    </xf>
    <xf numFmtId="10" fontId="1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0" fillId="0" borderId="1" xfId="0" quotePrefix="1" applyFont="1" applyBorder="1" applyAlignment="1" applyProtection="1">
      <alignment horizontal="left" vertical="center" indent="1"/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20" fillId="0" borderId="2" xfId="0" quotePrefix="1" applyFont="1" applyBorder="1" applyAlignment="1" applyProtection="1">
      <alignment horizontal="left" vertical="center" indent="1"/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0" fontId="20" fillId="0" borderId="0" xfId="0" quotePrefix="1" applyFont="1" applyBorder="1" applyAlignment="1" applyProtection="1">
      <alignment horizontal="left" vertical="center" indent="1"/>
      <protection hidden="1"/>
    </xf>
    <xf numFmtId="0" fontId="1" fillId="0" borderId="0" xfId="0" applyFont="1" applyBorder="1" applyAlignment="1" applyProtection="1">
      <alignment horizontal="left" vertical="center" indent="1"/>
      <protection hidden="1"/>
    </xf>
    <xf numFmtId="0" fontId="1" fillId="0" borderId="2" xfId="0" applyFont="1" applyBorder="1" applyAlignment="1" applyProtection="1">
      <alignment horizontal="left" vertical="center" indent="1"/>
      <protection hidden="1"/>
    </xf>
    <xf numFmtId="0" fontId="3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10" fontId="1" fillId="0" borderId="0" xfId="0" applyNumberFormat="1" applyFont="1" applyProtection="1">
      <protection hidden="1"/>
    </xf>
    <xf numFmtId="0" fontId="27" fillId="0" borderId="0" xfId="0" applyFont="1" applyFill="1" applyBorder="1" applyAlignment="1">
      <alignment vertical="center"/>
    </xf>
    <xf numFmtId="9" fontId="21" fillId="0" borderId="0" xfId="0" applyNumberFormat="1" applyFont="1" applyFill="1" applyBorder="1" applyAlignment="1" applyProtection="1">
      <alignment horizontal="center" vertical="center"/>
      <protection hidden="1"/>
    </xf>
    <xf numFmtId="9" fontId="9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 applyProtection="1">
      <alignment horizontal="center" vertical="center"/>
      <protection hidden="1"/>
    </xf>
    <xf numFmtId="9" fontId="1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10" fontId="29" fillId="0" borderId="21" xfId="1" applyNumberFormat="1" applyFont="1" applyFill="1" applyBorder="1" applyAlignment="1" applyProtection="1">
      <alignment horizontal="center" vertical="center"/>
      <protection locked="0"/>
    </xf>
    <xf numFmtId="10" fontId="29" fillId="0" borderId="22" xfId="1" applyNumberFormat="1" applyFont="1" applyFill="1" applyBorder="1" applyAlignment="1" applyProtection="1">
      <alignment horizontal="center" vertical="center"/>
      <protection locked="0"/>
    </xf>
    <xf numFmtId="10" fontId="29" fillId="0" borderId="23" xfId="1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hidden="1"/>
    </xf>
    <xf numFmtId="0" fontId="1" fillId="0" borderId="11" xfId="0" applyFont="1" applyBorder="1" applyProtection="1">
      <protection hidden="1"/>
    </xf>
    <xf numFmtId="10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3" fontId="2" fillId="0" borderId="7" xfId="0" applyNumberFormat="1" applyFont="1" applyBorder="1" applyAlignment="1" applyProtection="1">
      <alignment horizontal="right" vertical="center" indent="1"/>
      <protection hidden="1"/>
    </xf>
    <xf numFmtId="3" fontId="1" fillId="0" borderId="7" xfId="0" applyNumberFormat="1" applyFont="1" applyBorder="1" applyAlignment="1" applyProtection="1">
      <alignment horizontal="right" vertical="center" indent="1"/>
      <protection hidden="1"/>
    </xf>
    <xf numFmtId="3" fontId="2" fillId="0" borderId="7" xfId="0" applyNumberFormat="1" applyFont="1" applyFill="1" applyBorder="1" applyAlignment="1" applyProtection="1">
      <alignment horizontal="right" vertical="center" indent="1"/>
      <protection hidden="1"/>
    </xf>
    <xf numFmtId="3" fontId="1" fillId="0" borderId="7" xfId="0" applyNumberFormat="1" applyFont="1" applyFill="1" applyBorder="1" applyAlignment="1" applyProtection="1">
      <alignment horizontal="right" vertical="center" indent="1"/>
      <protection hidden="1"/>
    </xf>
    <xf numFmtId="164" fontId="5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right" vertical="center" indent="1"/>
      <protection hidden="1"/>
    </xf>
    <xf numFmtId="0" fontId="1" fillId="0" borderId="4" xfId="0" applyFont="1" applyBorder="1" applyProtection="1">
      <protection hidden="1"/>
    </xf>
    <xf numFmtId="0" fontId="1" fillId="0" borderId="24" xfId="0" applyFont="1" applyBorder="1" applyProtection="1">
      <protection hidden="1"/>
    </xf>
    <xf numFmtId="10" fontId="1" fillId="0" borderId="24" xfId="0" applyNumberFormat="1" applyFont="1" applyBorder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7" xfId="0" applyFont="1" applyBorder="1" applyProtection="1">
      <protection hidden="1"/>
    </xf>
    <xf numFmtId="9" fontId="1" fillId="0" borderId="24" xfId="0" applyNumberFormat="1" applyFont="1" applyBorder="1" applyProtection="1">
      <protection hidden="1"/>
    </xf>
    <xf numFmtId="3" fontId="2" fillId="0" borderId="24" xfId="0" applyNumberFormat="1" applyFont="1" applyBorder="1" applyProtection="1">
      <protection hidden="1"/>
    </xf>
    <xf numFmtId="0" fontId="12" fillId="0" borderId="26" xfId="0" quotePrefix="1" applyFont="1" applyBorder="1" applyAlignment="1" applyProtection="1">
      <alignment horizontal="left" vertical="center" indent="1"/>
      <protection hidden="1"/>
    </xf>
    <xf numFmtId="0" fontId="1" fillId="0" borderId="3" xfId="0" applyFont="1" applyBorder="1"/>
    <xf numFmtId="0" fontId="1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" fillId="0" borderId="5" xfId="0" applyFont="1" applyBorder="1"/>
    <xf numFmtId="0" fontId="14" fillId="0" borderId="6" xfId="0" applyFont="1" applyBorder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24" xfId="0" applyFont="1" applyBorder="1"/>
    <xf numFmtId="0" fontId="8" fillId="0" borderId="24" xfId="0" applyFont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1" fillId="0" borderId="25" xfId="0" applyFont="1" applyBorder="1"/>
    <xf numFmtId="164" fontId="19" fillId="8" borderId="4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right" vertical="center" indent="1"/>
      <protection hidden="1"/>
    </xf>
    <xf numFmtId="0" fontId="12" fillId="0" borderId="6" xfId="0" applyFont="1" applyBorder="1" applyAlignment="1" applyProtection="1">
      <alignment horizontal="left" vertical="center"/>
      <protection hidden="1"/>
    </xf>
    <xf numFmtId="3" fontId="12" fillId="0" borderId="8" xfId="0" applyNumberFormat="1" applyFont="1" applyBorder="1" applyAlignment="1" applyProtection="1">
      <alignment horizontal="right" vertical="center" indent="1"/>
      <protection hidden="1"/>
    </xf>
    <xf numFmtId="0" fontId="12" fillId="9" borderId="26" xfId="0" quotePrefix="1" applyFont="1" applyFill="1" applyBorder="1" applyAlignment="1" applyProtection="1">
      <alignment horizontal="left" vertical="center" indent="1"/>
      <protection hidden="1"/>
    </xf>
    <xf numFmtId="0" fontId="26" fillId="9" borderId="0" xfId="0" applyFont="1" applyFill="1" applyBorder="1" applyAlignment="1" applyProtection="1">
      <alignment vertical="top"/>
      <protection hidden="1"/>
    </xf>
    <xf numFmtId="0" fontId="20" fillId="7" borderId="2" xfId="0" applyFont="1" applyFill="1" applyBorder="1" applyAlignment="1" applyProtection="1">
      <alignment horizontal="left" vertical="center" indent="1"/>
      <protection hidden="1"/>
    </xf>
    <xf numFmtId="0" fontId="15" fillId="0" borderId="29" xfId="0" applyFont="1" applyBorder="1" applyAlignment="1" applyProtection="1">
      <alignment horizontal="left" vertical="center"/>
      <protection hidden="1"/>
    </xf>
    <xf numFmtId="3" fontId="15" fillId="0" borderId="16" xfId="0" applyNumberFormat="1" applyFont="1" applyBorder="1" applyAlignment="1" applyProtection="1">
      <alignment horizontal="right" vertical="center" indent="1"/>
      <protection hidden="1"/>
    </xf>
    <xf numFmtId="164" fontId="27" fillId="8" borderId="4" xfId="0" applyNumberFormat="1" applyFont="1" applyFill="1" applyBorder="1" applyAlignment="1" applyProtection="1">
      <alignment horizontal="center" vertical="center"/>
      <protection hidden="1"/>
    </xf>
    <xf numFmtId="0" fontId="20" fillId="8" borderId="28" xfId="0" applyFont="1" applyFill="1" applyBorder="1" applyAlignment="1" applyProtection="1">
      <alignment horizontal="center" vertical="center"/>
      <protection hidden="1"/>
    </xf>
    <xf numFmtId="0" fontId="12" fillId="8" borderId="2" xfId="0" quotePrefix="1" applyFont="1" applyFill="1" applyBorder="1" applyAlignment="1" applyProtection="1">
      <alignment horizontal="left" vertical="center" indent="1"/>
      <protection hidden="1"/>
    </xf>
    <xf numFmtId="0" fontId="20" fillId="10" borderId="2" xfId="0" applyFont="1" applyFill="1" applyBorder="1" applyAlignment="1" applyProtection="1">
      <alignment horizontal="left" vertical="center" indent="1"/>
      <protection hidden="1"/>
    </xf>
    <xf numFmtId="0" fontId="12" fillId="0" borderId="33" xfId="0" applyFont="1" applyBorder="1" applyAlignment="1" applyProtection="1">
      <alignment horizontal="left" vertical="center" indent="1"/>
      <protection hidden="1"/>
    </xf>
    <xf numFmtId="0" fontId="12" fillId="0" borderId="34" xfId="0" applyFont="1" applyBorder="1" applyAlignment="1" applyProtection="1">
      <alignment horizontal="left" vertical="center" indent="1"/>
      <protection hidden="1"/>
    </xf>
    <xf numFmtId="10" fontId="12" fillId="0" borderId="35" xfId="0" applyNumberFormat="1" applyFont="1" applyBorder="1" applyAlignment="1" applyProtection="1">
      <alignment horizontal="center" vertical="center"/>
      <protection hidden="1"/>
    </xf>
    <xf numFmtId="0" fontId="12" fillId="0" borderId="36" xfId="0" quotePrefix="1" applyFont="1" applyBorder="1" applyAlignment="1" applyProtection="1">
      <alignment horizontal="left" vertical="center" indent="1"/>
      <protection hidden="1"/>
    </xf>
    <xf numFmtId="0" fontId="20" fillId="8" borderId="37" xfId="0" quotePrefix="1" applyFont="1" applyFill="1" applyBorder="1" applyAlignment="1" applyProtection="1">
      <alignment horizontal="left" vertical="center" indent="1"/>
      <protection hidden="1"/>
    </xf>
    <xf numFmtId="164" fontId="12" fillId="8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quotePrefix="1" applyFont="1" applyBorder="1" applyAlignment="1" applyProtection="1">
      <alignment horizontal="left" vertical="center" indent="1"/>
      <protection hidden="1"/>
    </xf>
    <xf numFmtId="164" fontId="20" fillId="0" borderId="40" xfId="0" applyNumberFormat="1" applyFont="1" applyBorder="1" applyAlignment="1" applyProtection="1">
      <alignment horizontal="center" vertical="center"/>
      <protection hidden="1"/>
    </xf>
    <xf numFmtId="0" fontId="20" fillId="0" borderId="37" xfId="0" quotePrefix="1" applyFont="1" applyBorder="1" applyAlignment="1" applyProtection="1">
      <alignment horizontal="left" vertical="center" indent="1"/>
      <protection hidden="1"/>
    </xf>
    <xf numFmtId="0" fontId="23" fillId="0" borderId="37" xfId="0" quotePrefix="1" applyFont="1" applyBorder="1" applyAlignment="1" applyProtection="1">
      <alignment horizontal="left" vertical="center" indent="1"/>
      <protection hidden="1"/>
    </xf>
    <xf numFmtId="0" fontId="23" fillId="0" borderId="41" xfId="0" quotePrefix="1" applyFont="1" applyBorder="1" applyAlignment="1" applyProtection="1">
      <alignment horizontal="left" vertical="center" indent="1"/>
      <protection hidden="1"/>
    </xf>
    <xf numFmtId="0" fontId="20" fillId="9" borderId="36" xfId="0" quotePrefix="1" applyFont="1" applyFill="1" applyBorder="1" applyAlignment="1" applyProtection="1">
      <alignment horizontal="left" vertical="center" indent="1"/>
      <protection hidden="1"/>
    </xf>
    <xf numFmtId="164" fontId="12" fillId="9" borderId="42" xfId="0" applyNumberFormat="1" applyFont="1" applyFill="1" applyBorder="1" applyAlignment="1" applyProtection="1">
      <alignment horizontal="center" vertical="center"/>
      <protection hidden="1"/>
    </xf>
    <xf numFmtId="0" fontId="32" fillId="9" borderId="41" xfId="0" applyFont="1" applyFill="1" applyBorder="1" applyAlignment="1" applyProtection="1">
      <alignment horizontal="left" vertical="top" indent="1"/>
      <protection hidden="1"/>
    </xf>
    <xf numFmtId="164" fontId="20" fillId="9" borderId="40" xfId="0" applyNumberFormat="1" applyFont="1" applyFill="1" applyBorder="1" applyAlignment="1" applyProtection="1">
      <alignment horizontal="center" vertical="center"/>
      <protection hidden="1"/>
    </xf>
    <xf numFmtId="0" fontId="20" fillId="10" borderId="37" xfId="0" applyFont="1" applyFill="1" applyBorder="1" applyAlignment="1" applyProtection="1">
      <alignment horizontal="left" vertical="center" indent="1"/>
      <protection hidden="1"/>
    </xf>
    <xf numFmtId="9" fontId="20" fillId="1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41" xfId="0" applyFont="1" applyBorder="1" applyAlignment="1" applyProtection="1">
      <alignment horizontal="left" vertical="center" indent="1"/>
      <protection hidden="1"/>
    </xf>
    <xf numFmtId="10" fontId="1" fillId="0" borderId="40" xfId="0" applyNumberFormat="1" applyFont="1" applyBorder="1" applyAlignment="1" applyProtection="1">
      <alignment horizontal="center" vertical="center"/>
      <protection hidden="1"/>
    </xf>
    <xf numFmtId="0" fontId="20" fillId="0" borderId="37" xfId="0" applyFont="1" applyBorder="1" applyAlignment="1" applyProtection="1">
      <alignment horizontal="left" vertical="center" indent="1"/>
      <protection hidden="1"/>
    </xf>
    <xf numFmtId="10" fontId="1" fillId="0" borderId="38" xfId="0" applyNumberFormat="1" applyFont="1" applyBorder="1" applyAlignment="1" applyProtection="1">
      <alignment horizontal="center" vertical="center"/>
      <protection hidden="1"/>
    </xf>
    <xf numFmtId="0" fontId="20" fillId="7" borderId="37" xfId="0" applyFont="1" applyFill="1" applyBorder="1" applyAlignment="1" applyProtection="1">
      <alignment horizontal="left" vertical="center" indent="1"/>
      <protection hidden="1"/>
    </xf>
    <xf numFmtId="9" fontId="20" fillId="7" borderId="38" xfId="0" applyNumberFormat="1" applyFont="1" applyFill="1" applyBorder="1" applyAlignment="1" applyProtection="1">
      <alignment horizontal="center" vertical="center"/>
      <protection hidden="1"/>
    </xf>
    <xf numFmtId="0" fontId="32" fillId="0" borderId="41" xfId="0" applyFont="1" applyBorder="1" applyAlignment="1" applyProtection="1">
      <alignment horizontal="left" vertical="center" indent="1"/>
      <protection hidden="1"/>
    </xf>
    <xf numFmtId="10" fontId="33" fillId="0" borderId="40" xfId="0" applyNumberFormat="1" applyFont="1" applyFill="1" applyBorder="1" applyAlignment="1" applyProtection="1">
      <alignment horizontal="center" vertical="center"/>
      <protection hidden="1"/>
    </xf>
    <xf numFmtId="0" fontId="7" fillId="3" borderId="31" xfId="0" applyFont="1" applyFill="1" applyBorder="1" applyAlignment="1" applyProtection="1">
      <alignment horizontal="left" vertical="center" indent="1"/>
      <protection hidden="1"/>
    </xf>
    <xf numFmtId="0" fontId="6" fillId="3" borderId="19" xfId="0" applyFont="1" applyFill="1" applyBorder="1" applyAlignment="1" applyProtection="1">
      <alignment horizontal="right" vertical="center" indent="1"/>
      <protection hidden="1"/>
    </xf>
    <xf numFmtId="10" fontId="7" fillId="3" borderId="32" xfId="0" applyNumberFormat="1" applyFont="1" applyFill="1" applyBorder="1" applyAlignment="1" applyProtection="1">
      <alignment horizontal="center" vertical="center"/>
      <protection hidden="1"/>
    </xf>
    <xf numFmtId="164" fontId="12" fillId="0" borderId="42" xfId="0" applyNumberFormat="1" applyFont="1" applyBorder="1" applyAlignment="1" applyProtection="1">
      <alignment horizontal="center" vertical="center"/>
      <protection hidden="1"/>
    </xf>
    <xf numFmtId="164" fontId="20" fillId="0" borderId="38" xfId="0" applyNumberFormat="1" applyFont="1" applyBorder="1" applyAlignment="1" applyProtection="1">
      <alignment horizontal="center" vertical="center"/>
      <protection hidden="1"/>
    </xf>
    <xf numFmtId="10" fontId="32" fillId="0" borderId="44" xfId="0" applyNumberFormat="1" applyFont="1" applyFill="1" applyBorder="1" applyAlignment="1" applyProtection="1">
      <alignment horizontal="center" vertical="center"/>
      <protection locked="0"/>
    </xf>
    <xf numFmtId="0" fontId="20" fillId="7" borderId="46" xfId="0" applyFont="1" applyFill="1" applyBorder="1" applyAlignment="1" applyProtection="1">
      <alignment horizontal="center" vertical="center"/>
      <protection hidden="1"/>
    </xf>
    <xf numFmtId="164" fontId="27" fillId="7" borderId="47" xfId="0" applyNumberFormat="1" applyFont="1" applyFill="1" applyBorder="1" applyAlignment="1" applyProtection="1">
      <alignment horizontal="center" vertical="center"/>
      <protection hidden="1"/>
    </xf>
    <xf numFmtId="164" fontId="3" fillId="0" borderId="20" xfId="0" applyNumberFormat="1" applyFont="1" applyFill="1" applyBorder="1" applyAlignment="1" applyProtection="1">
      <alignment horizontal="center"/>
      <protection hidden="1"/>
    </xf>
    <xf numFmtId="164" fontId="19" fillId="7" borderId="47" xfId="0" applyNumberFormat="1" applyFont="1" applyFill="1" applyBorder="1" applyAlignment="1" applyProtection="1">
      <alignment horizontal="center" vertical="center"/>
      <protection hidden="1"/>
    </xf>
    <xf numFmtId="164" fontId="32" fillId="9" borderId="48" xfId="0" applyNumberFormat="1" applyFont="1" applyFill="1" applyBorder="1" applyAlignment="1" applyProtection="1">
      <alignment horizontal="center" vertical="top"/>
      <protection hidden="1"/>
    </xf>
    <xf numFmtId="3" fontId="1" fillId="0" borderId="43" xfId="0" applyNumberFormat="1" applyFont="1" applyBorder="1" applyAlignment="1" applyProtection="1">
      <alignment horizontal="right" vertical="center" indent="1"/>
      <protection locked="0"/>
    </xf>
    <xf numFmtId="3" fontId="1" fillId="0" borderId="44" xfId="0" applyNumberFormat="1" applyFont="1" applyBorder="1" applyAlignment="1" applyProtection="1">
      <alignment horizontal="right" vertical="center" indent="1"/>
      <protection locked="0"/>
    </xf>
    <xf numFmtId="3" fontId="1" fillId="8" borderId="44" xfId="0" applyNumberFormat="1" applyFont="1" applyFill="1" applyBorder="1" applyAlignment="1" applyProtection="1">
      <alignment horizontal="right" vertical="center" indent="1"/>
      <protection hidden="1"/>
    </xf>
    <xf numFmtId="3" fontId="23" fillId="0" borderId="44" xfId="0" applyNumberFormat="1" applyFont="1" applyBorder="1" applyAlignment="1" applyProtection="1">
      <alignment horizontal="right" vertical="center" indent="1"/>
      <protection locked="0"/>
    </xf>
    <xf numFmtId="3" fontId="1" fillId="9" borderId="49" xfId="0" applyNumberFormat="1" applyFont="1" applyFill="1" applyBorder="1" applyAlignment="1" applyProtection="1">
      <alignment horizontal="right" vertical="center" indent="1"/>
      <protection hidden="1"/>
    </xf>
    <xf numFmtId="3" fontId="20" fillId="10" borderId="44" xfId="0" applyNumberFormat="1" applyFont="1" applyFill="1" applyBorder="1" applyAlignment="1" applyProtection="1">
      <alignment horizontal="right" vertical="center" indent="1"/>
      <protection hidden="1"/>
    </xf>
    <xf numFmtId="3" fontId="20" fillId="7" borderId="44" xfId="0" applyNumberFormat="1" applyFont="1" applyFill="1" applyBorder="1" applyAlignment="1" applyProtection="1">
      <alignment horizontal="right" vertical="center" indent="1"/>
      <protection hidden="1"/>
    </xf>
    <xf numFmtId="3" fontId="7" fillId="3" borderId="45" xfId="0" applyNumberFormat="1" applyFont="1" applyFill="1" applyBorder="1" applyAlignment="1" applyProtection="1">
      <alignment horizontal="right" vertical="center" indent="1"/>
      <protection hidden="1"/>
    </xf>
    <xf numFmtId="0" fontId="37" fillId="0" borderId="0" xfId="0" applyFont="1" applyFill="1" applyBorder="1" applyAlignment="1">
      <alignment vertical="center"/>
    </xf>
    <xf numFmtId="0" fontId="38" fillId="0" borderId="0" xfId="0" applyFont="1" applyBorder="1" applyAlignment="1"/>
    <xf numFmtId="0" fontId="29" fillId="0" borderId="39" xfId="0" applyFont="1" applyFill="1" applyBorder="1" applyAlignment="1" applyProtection="1">
      <alignment vertical="top"/>
      <protection hidden="1"/>
    </xf>
    <xf numFmtId="164" fontId="28" fillId="4" borderId="50" xfId="0" applyNumberFormat="1" applyFont="1" applyFill="1" applyBorder="1" applyAlignment="1" applyProtection="1">
      <alignment horizontal="center" vertical="center"/>
      <protection hidden="1"/>
    </xf>
    <xf numFmtId="164" fontId="29" fillId="7" borderId="15" xfId="1" applyNumberFormat="1" applyFont="1" applyFill="1" applyBorder="1" applyAlignment="1" applyProtection="1">
      <alignment horizontal="center" vertical="center"/>
      <protection hidden="1"/>
    </xf>
    <xf numFmtId="164" fontId="28" fillId="4" borderId="52" xfId="0" applyNumberFormat="1" applyFont="1" applyFill="1" applyBorder="1" applyAlignment="1" applyProtection="1">
      <alignment horizontal="center" vertical="center"/>
      <protection hidden="1"/>
    </xf>
    <xf numFmtId="164" fontId="27" fillId="4" borderId="58" xfId="0" applyNumberFormat="1" applyFont="1" applyFill="1" applyBorder="1" applyAlignment="1" applyProtection="1">
      <alignment horizontal="center" vertical="center"/>
      <protection hidden="1"/>
    </xf>
    <xf numFmtId="164" fontId="39" fillId="7" borderId="9" xfId="1" applyNumberFormat="1" applyFont="1" applyFill="1" applyBorder="1" applyAlignment="1" applyProtection="1">
      <alignment horizontal="center" vertical="center"/>
      <protection hidden="1"/>
    </xf>
    <xf numFmtId="164" fontId="27" fillId="4" borderId="1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>
      <alignment vertical="center"/>
    </xf>
    <xf numFmtId="9" fontId="28" fillId="0" borderId="63" xfId="0" applyNumberFormat="1" applyFont="1" applyBorder="1" applyAlignment="1" applyProtection="1">
      <alignment horizontal="center" vertical="center"/>
      <protection hidden="1"/>
    </xf>
    <xf numFmtId="164" fontId="24" fillId="0" borderId="64" xfId="0" applyNumberFormat="1" applyFont="1" applyFill="1" applyBorder="1" applyAlignment="1" applyProtection="1">
      <alignment horizontal="center" vertical="center"/>
      <protection hidden="1"/>
    </xf>
    <xf numFmtId="3" fontId="1" fillId="0" borderId="35" xfId="0" applyNumberFormat="1" applyFont="1" applyFill="1" applyBorder="1" applyAlignment="1" applyProtection="1">
      <alignment horizontal="right" vertical="center" indent="1"/>
      <protection hidden="1"/>
    </xf>
    <xf numFmtId="3" fontId="1" fillId="0" borderId="68" xfId="0" applyNumberFormat="1" applyFont="1" applyFill="1" applyBorder="1" applyAlignment="1" applyProtection="1">
      <alignment horizontal="right" vertical="center" indent="1"/>
      <protection hidden="1"/>
    </xf>
    <xf numFmtId="3" fontId="1" fillId="0" borderId="40" xfId="0" applyNumberFormat="1" applyFont="1" applyFill="1" applyBorder="1" applyAlignment="1" applyProtection="1">
      <alignment horizontal="right" vertical="center" indent="1"/>
      <protection hidden="1"/>
    </xf>
    <xf numFmtId="164" fontId="29" fillId="0" borderId="69" xfId="0" applyNumberFormat="1" applyFont="1" applyFill="1" applyBorder="1" applyAlignment="1" applyProtection="1">
      <alignment horizontal="center" vertical="top"/>
      <protection hidden="1"/>
    </xf>
    <xf numFmtId="164" fontId="27" fillId="4" borderId="59" xfId="0" applyNumberFormat="1" applyFont="1" applyFill="1" applyBorder="1" applyAlignment="1" applyProtection="1">
      <alignment horizontal="center" vertical="center"/>
      <protection hidden="1"/>
    </xf>
    <xf numFmtId="164" fontId="39" fillId="7" borderId="38" xfId="1" applyNumberFormat="1" applyFont="1" applyFill="1" applyBorder="1" applyAlignment="1" applyProtection="1">
      <alignment horizontal="center" vertical="center"/>
      <protection hidden="1"/>
    </xf>
    <xf numFmtId="164" fontId="27" fillId="4" borderId="60" xfId="0" applyNumberFormat="1" applyFont="1" applyFill="1" applyBorder="1" applyAlignment="1" applyProtection="1">
      <alignment horizontal="center" vertical="center"/>
      <protection hidden="1"/>
    </xf>
    <xf numFmtId="164" fontId="28" fillId="4" borderId="43" xfId="0" applyNumberFormat="1" applyFont="1" applyFill="1" applyBorder="1" applyAlignment="1" applyProtection="1">
      <alignment horizontal="center" vertical="center"/>
      <protection hidden="1"/>
    </xf>
    <xf numFmtId="164" fontId="29" fillId="7" borderId="44" xfId="1" applyNumberFormat="1" applyFont="1" applyFill="1" applyBorder="1" applyAlignment="1" applyProtection="1">
      <alignment horizontal="center" vertical="center"/>
      <protection hidden="1"/>
    </xf>
    <xf numFmtId="164" fontId="28" fillId="4" borderId="45" xfId="0" applyNumberFormat="1" applyFont="1" applyFill="1" applyBorder="1" applyAlignment="1" applyProtection="1">
      <alignment horizontal="center" vertical="center"/>
      <protection hidden="1"/>
    </xf>
    <xf numFmtId="9" fontId="21" fillId="0" borderId="70" xfId="0" applyNumberFormat="1" applyFont="1" applyFill="1" applyBorder="1" applyAlignment="1" applyProtection="1">
      <alignment horizontal="center" vertical="center"/>
      <protection hidden="1"/>
    </xf>
    <xf numFmtId="9" fontId="28" fillId="0" borderId="72" xfId="0" applyNumberFormat="1" applyFont="1" applyFill="1" applyBorder="1" applyAlignment="1" applyProtection="1">
      <alignment horizontal="center" vertical="center"/>
      <protection hidden="1"/>
    </xf>
    <xf numFmtId="0" fontId="29" fillId="0" borderId="73" xfId="0" applyFont="1" applyFill="1" applyBorder="1" applyAlignment="1" applyProtection="1">
      <alignment vertical="top"/>
      <protection hidden="1"/>
    </xf>
    <xf numFmtId="164" fontId="24" fillId="0" borderId="70" xfId="0" applyNumberFormat="1" applyFont="1" applyFill="1" applyBorder="1" applyAlignment="1" applyProtection="1">
      <alignment horizontal="center" vertical="center"/>
      <protection hidden="1"/>
    </xf>
    <xf numFmtId="164" fontId="24" fillId="0" borderId="71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top"/>
    </xf>
    <xf numFmtId="164" fontId="29" fillId="0" borderId="55" xfId="0" applyNumberFormat="1" applyFont="1" applyFill="1" applyBorder="1" applyAlignment="1" applyProtection="1">
      <alignment horizontal="center" vertical="top"/>
      <protection hidden="1"/>
    </xf>
    <xf numFmtId="0" fontId="20" fillId="0" borderId="76" xfId="0" applyFont="1" applyBorder="1" applyAlignment="1">
      <alignment vertical="center"/>
    </xf>
    <xf numFmtId="3" fontId="1" fillId="0" borderId="77" xfId="0" applyNumberFormat="1" applyFont="1" applyFill="1" applyBorder="1" applyAlignment="1" applyProtection="1">
      <alignment horizontal="right" vertical="center" indent="1"/>
      <protection hidden="1"/>
    </xf>
    <xf numFmtId="165" fontId="42" fillId="0" borderId="62" xfId="0" applyNumberFormat="1" applyFont="1" applyFill="1" applyBorder="1" applyAlignment="1" applyProtection="1">
      <alignment horizontal="right" vertical="center"/>
      <protection hidden="1"/>
    </xf>
    <xf numFmtId="165" fontId="42" fillId="0" borderId="61" xfId="0" applyNumberFormat="1" applyFont="1" applyBorder="1" applyAlignment="1" applyProtection="1">
      <alignment horizontal="right" vertical="center"/>
      <protection hidden="1"/>
    </xf>
    <xf numFmtId="165" fontId="42" fillId="0" borderId="67" xfId="0" applyNumberFormat="1" applyFont="1" applyBorder="1" applyAlignment="1" applyProtection="1">
      <alignment horizontal="right" vertical="center"/>
      <protection hidden="1"/>
    </xf>
    <xf numFmtId="165" fontId="42" fillId="0" borderId="54" xfId="0" applyNumberFormat="1" applyFont="1" applyBorder="1" applyAlignment="1" applyProtection="1">
      <alignment horizontal="right" vertical="center"/>
      <protection hidden="1"/>
    </xf>
    <xf numFmtId="165" fontId="42" fillId="0" borderId="78" xfId="0" applyNumberFormat="1" applyFont="1" applyBorder="1" applyAlignment="1">
      <alignment horizontal="right" vertical="center"/>
    </xf>
    <xf numFmtId="165" fontId="42" fillId="0" borderId="55" xfId="0" applyNumberFormat="1" applyFont="1" applyBorder="1" applyAlignment="1" applyProtection="1">
      <alignment horizontal="right" vertical="center"/>
      <protection hidden="1"/>
    </xf>
    <xf numFmtId="0" fontId="42" fillId="0" borderId="11" xfId="0" applyFont="1" applyBorder="1"/>
    <xf numFmtId="0" fontId="43" fillId="0" borderId="0" xfId="0" applyFont="1" applyFill="1" applyBorder="1" applyAlignment="1">
      <alignment vertical="center"/>
    </xf>
    <xf numFmtId="0" fontId="27" fillId="0" borderId="75" xfId="0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24" xfId="0" applyFont="1" applyBorder="1"/>
    <xf numFmtId="0" fontId="42" fillId="0" borderId="0" xfId="0" applyFont="1"/>
    <xf numFmtId="9" fontId="21" fillId="0" borderId="70" xfId="0" applyNumberFormat="1" applyFont="1" applyBorder="1" applyAlignment="1" applyProtection="1">
      <alignment horizontal="center" vertical="center"/>
      <protection hidden="1"/>
    </xf>
    <xf numFmtId="9" fontId="10" fillId="0" borderId="75" xfId="0" applyNumberFormat="1" applyFont="1" applyBorder="1" applyAlignment="1">
      <alignment horizontal="center" vertical="center"/>
    </xf>
    <xf numFmtId="9" fontId="21" fillId="0" borderId="72" xfId="0" applyNumberFormat="1" applyFont="1" applyFill="1" applyBorder="1" applyAlignment="1" applyProtection="1">
      <alignment horizontal="center" vertical="center"/>
      <protection locked="0"/>
    </xf>
    <xf numFmtId="0" fontId="41" fillId="0" borderId="72" xfId="0" applyFont="1" applyFill="1" applyBorder="1" applyAlignment="1">
      <alignment horizontal="center" vertical="top"/>
    </xf>
    <xf numFmtId="9" fontId="28" fillId="0" borderId="70" xfId="0" applyNumberFormat="1" applyFont="1" applyBorder="1" applyAlignment="1" applyProtection="1">
      <alignment horizontal="center" vertical="center"/>
      <protection hidden="1"/>
    </xf>
    <xf numFmtId="164" fontId="24" fillId="0" borderId="79" xfId="0" applyNumberFormat="1" applyFont="1" applyFill="1" applyBorder="1" applyAlignment="1" applyProtection="1">
      <alignment horizontal="center" vertical="center"/>
      <protection hidden="1"/>
    </xf>
    <xf numFmtId="164" fontId="27" fillId="4" borderId="43" xfId="0" applyNumberFormat="1" applyFont="1" applyFill="1" applyBorder="1" applyAlignment="1" applyProtection="1">
      <alignment horizontal="center" vertical="center"/>
      <protection hidden="1"/>
    </xf>
    <xf numFmtId="164" fontId="39" fillId="7" borderId="44" xfId="1" applyNumberFormat="1" applyFont="1" applyFill="1" applyBorder="1" applyAlignment="1" applyProtection="1">
      <alignment horizontal="center" vertical="center"/>
      <protection hidden="1"/>
    </xf>
    <xf numFmtId="164" fontId="27" fillId="4" borderId="45" xfId="0" applyNumberFormat="1" applyFont="1" applyFill="1" applyBorder="1" applyAlignment="1" applyProtection="1">
      <alignment horizontal="center" vertical="center"/>
      <protection hidden="1"/>
    </xf>
    <xf numFmtId="165" fontId="42" fillId="0" borderId="35" xfId="0" applyNumberFormat="1" applyFont="1" applyFill="1" applyBorder="1" applyAlignment="1" applyProtection="1">
      <alignment horizontal="right" vertical="center"/>
      <protection hidden="1"/>
    </xf>
    <xf numFmtId="165" fontId="42" fillId="0" borderId="68" xfId="0" applyNumberFormat="1" applyFont="1" applyBorder="1" applyAlignment="1" applyProtection="1">
      <alignment horizontal="right" vertical="center"/>
      <protection hidden="1"/>
    </xf>
    <xf numFmtId="165" fontId="42" fillId="0" borderId="80" xfId="0" applyNumberFormat="1" applyFont="1" applyBorder="1" applyAlignment="1" applyProtection="1">
      <alignment horizontal="right" vertical="center"/>
      <protection hidden="1"/>
    </xf>
    <xf numFmtId="164" fontId="24" fillId="0" borderId="8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66" fontId="21" fillId="0" borderId="30" xfId="0" applyNumberFormat="1" applyFont="1" applyBorder="1" applyAlignment="1" applyProtection="1">
      <alignment horizontal="center" vertical="center"/>
      <protection hidden="1"/>
    </xf>
    <xf numFmtId="9" fontId="21" fillId="0" borderId="63" xfId="0" applyNumberFormat="1" applyFont="1" applyBorder="1" applyAlignment="1" applyProtection="1">
      <alignment horizontal="center" vertical="center"/>
      <protection hidden="1"/>
    </xf>
    <xf numFmtId="165" fontId="42" fillId="0" borderId="35" xfId="0" applyNumberFormat="1" applyFont="1" applyBorder="1" applyAlignment="1" applyProtection="1">
      <alignment horizontal="right" vertical="center"/>
      <protection hidden="1"/>
    </xf>
    <xf numFmtId="9" fontId="10" fillId="0" borderId="83" xfId="0" applyNumberFormat="1" applyFont="1" applyBorder="1" applyAlignment="1">
      <alignment horizontal="center" vertical="center"/>
    </xf>
    <xf numFmtId="165" fontId="42" fillId="0" borderId="77" xfId="0" applyNumberFormat="1" applyFont="1" applyBorder="1" applyAlignment="1">
      <alignment horizontal="right" vertical="center"/>
    </xf>
    <xf numFmtId="9" fontId="21" fillId="0" borderId="84" xfId="0" applyNumberFormat="1" applyFont="1" applyFill="1" applyBorder="1" applyAlignment="1" applyProtection="1">
      <alignment horizontal="center" vertical="center"/>
      <protection locked="0"/>
    </xf>
    <xf numFmtId="165" fontId="42" fillId="0" borderId="40" xfId="0" applyNumberFormat="1" applyFont="1" applyBorder="1" applyAlignment="1" applyProtection="1">
      <alignment horizontal="right" vertical="center"/>
      <protection hidden="1"/>
    </xf>
    <xf numFmtId="0" fontId="41" fillId="0" borderId="84" xfId="0" applyFont="1" applyFill="1" applyBorder="1" applyAlignment="1">
      <alignment horizontal="center" vertical="top"/>
    </xf>
    <xf numFmtId="164" fontId="29" fillId="0" borderId="40" xfId="0" applyNumberFormat="1" applyFont="1" applyFill="1" applyBorder="1" applyAlignment="1" applyProtection="1">
      <alignment horizontal="center" vertical="top"/>
      <protection hidden="1"/>
    </xf>
    <xf numFmtId="9" fontId="1" fillId="0" borderId="83" xfId="0" applyNumberFormat="1" applyFont="1" applyBorder="1" applyAlignment="1">
      <alignment vertical="center"/>
    </xf>
    <xf numFmtId="0" fontId="40" fillId="0" borderId="84" xfId="0" applyFont="1" applyFill="1" applyBorder="1" applyAlignment="1">
      <alignment vertical="top"/>
    </xf>
    <xf numFmtId="0" fontId="20" fillId="0" borderId="33" xfId="0" applyFont="1" applyBorder="1" applyAlignment="1" applyProtection="1">
      <alignment vertical="center"/>
      <protection hidden="1"/>
    </xf>
    <xf numFmtId="0" fontId="20" fillId="0" borderId="56" xfId="0" applyFont="1" applyBorder="1" applyAlignment="1" applyProtection="1">
      <alignment vertical="center"/>
      <protection hidden="1"/>
    </xf>
    <xf numFmtId="0" fontId="20" fillId="0" borderId="41" xfId="0" applyFont="1" applyBorder="1" applyAlignment="1" applyProtection="1">
      <alignment vertical="center"/>
      <protection hidden="1"/>
    </xf>
    <xf numFmtId="0" fontId="20" fillId="0" borderId="41" xfId="0" applyFont="1" applyFill="1" applyBorder="1" applyAlignment="1" applyProtection="1">
      <alignment vertical="center"/>
      <protection hidden="1"/>
    </xf>
    <xf numFmtId="0" fontId="27" fillId="4" borderId="58" xfId="0" applyFont="1" applyFill="1" applyBorder="1" applyAlignment="1" applyProtection="1">
      <alignment vertical="center"/>
      <protection hidden="1"/>
    </xf>
    <xf numFmtId="0" fontId="39" fillId="7" borderId="9" xfId="1" applyFont="1" applyFill="1" applyBorder="1" applyAlignment="1" applyProtection="1">
      <alignment vertical="center"/>
      <protection hidden="1"/>
    </xf>
    <xf numFmtId="0" fontId="27" fillId="4" borderId="10" xfId="0" applyFont="1" applyFill="1" applyBorder="1" applyAlignment="1" applyProtection="1">
      <alignment vertical="center"/>
      <protection hidden="1"/>
    </xf>
    <xf numFmtId="0" fontId="20" fillId="0" borderId="66" xfId="0" applyFont="1" applyBorder="1" applyAlignment="1" applyProtection="1">
      <alignment vertical="center"/>
      <protection hidden="1"/>
    </xf>
    <xf numFmtId="0" fontId="27" fillId="4" borderId="33" xfId="0" applyFont="1" applyFill="1" applyBorder="1" applyAlignment="1" applyProtection="1">
      <alignment vertical="center"/>
      <protection hidden="1"/>
    </xf>
    <xf numFmtId="0" fontId="39" fillId="7" borderId="37" xfId="1" applyFont="1" applyFill="1" applyBorder="1" applyAlignment="1" applyProtection="1">
      <alignment vertical="center"/>
      <protection hidden="1"/>
    </xf>
    <xf numFmtId="0" fontId="27" fillId="4" borderId="53" xfId="0" applyFont="1" applyFill="1" applyBorder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vertical="center"/>
      <protection hidden="1"/>
    </xf>
    <xf numFmtId="0" fontId="27" fillId="9" borderId="3" xfId="0" quotePrefix="1" applyFont="1" applyFill="1" applyBorder="1" applyAlignment="1" applyProtection="1">
      <alignment horizontal="center" vertical="center" wrapText="1"/>
      <protection hidden="1"/>
    </xf>
    <xf numFmtId="0" fontId="27" fillId="9" borderId="13" xfId="0" applyFont="1" applyFill="1" applyBorder="1" applyAlignment="1" applyProtection="1">
      <alignment horizontal="center" vertical="center" wrapText="1"/>
      <protection hidden="1"/>
    </xf>
    <xf numFmtId="9" fontId="27" fillId="9" borderId="12" xfId="0" applyNumberFormat="1" applyFont="1" applyFill="1" applyBorder="1" applyAlignment="1" applyProtection="1">
      <alignment horizontal="center" vertical="center"/>
      <protection hidden="1"/>
    </xf>
    <xf numFmtId="9" fontId="27" fillId="9" borderId="14" xfId="0" applyNumberFormat="1" applyFont="1" applyFill="1" applyBorder="1" applyAlignment="1" applyProtection="1">
      <alignment horizontal="center" vertical="center"/>
      <protection hidden="1"/>
    </xf>
    <xf numFmtId="0" fontId="37" fillId="6" borderId="31" xfId="0" applyFont="1" applyFill="1" applyBorder="1" applyAlignment="1" applyProtection="1">
      <alignment horizontal="center" vertical="center"/>
      <protection hidden="1"/>
    </xf>
    <xf numFmtId="0" fontId="37" fillId="6" borderId="19" xfId="0" applyFont="1" applyFill="1" applyBorder="1" applyAlignment="1" applyProtection="1">
      <alignment horizontal="center" vertical="center"/>
      <protection hidden="1"/>
    </xf>
    <xf numFmtId="0" fontId="37" fillId="6" borderId="32" xfId="0" applyFont="1" applyFill="1" applyBorder="1" applyAlignment="1" applyProtection="1">
      <alignment horizontal="center" vertical="center"/>
      <protection hidden="1"/>
    </xf>
    <xf numFmtId="0" fontId="31" fillId="4" borderId="18" xfId="0" applyFont="1" applyFill="1" applyBorder="1" applyAlignment="1" applyProtection="1">
      <alignment horizontal="center" vertical="center"/>
      <protection hidden="1"/>
    </xf>
    <xf numFmtId="0" fontId="31" fillId="4" borderId="27" xfId="0" applyFont="1" applyFill="1" applyBorder="1" applyAlignment="1" applyProtection="1">
      <alignment horizontal="center" vertical="center"/>
      <protection hidden="1"/>
    </xf>
    <xf numFmtId="0" fontId="36" fillId="4" borderId="31" xfId="0" applyFont="1" applyFill="1" applyBorder="1" applyAlignment="1" applyProtection="1">
      <alignment horizontal="center" vertical="center"/>
      <protection hidden="1"/>
    </xf>
    <xf numFmtId="0" fontId="36" fillId="4" borderId="19" xfId="0" applyFont="1" applyFill="1" applyBorder="1" applyAlignment="1" applyProtection="1">
      <alignment horizontal="center" vertical="center"/>
      <protection hidden="1"/>
    </xf>
    <xf numFmtId="0" fontId="36" fillId="4" borderId="32" xfId="0" applyFont="1" applyFill="1" applyBorder="1" applyAlignment="1" applyProtection="1">
      <alignment horizontal="center" vertical="center"/>
      <protection hidden="1"/>
    </xf>
    <xf numFmtId="165" fontId="25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left" vertical="center"/>
    </xf>
    <xf numFmtId="0" fontId="46" fillId="3" borderId="51" xfId="0" applyFont="1" applyFill="1" applyBorder="1" applyAlignment="1" applyProtection="1">
      <alignment vertical="center"/>
      <protection hidden="1"/>
    </xf>
    <xf numFmtId="164" fontId="47" fillId="3" borderId="74" xfId="0" applyNumberFormat="1" applyFont="1" applyFill="1" applyBorder="1" applyAlignment="1">
      <alignment horizontal="center" vertical="center"/>
    </xf>
    <xf numFmtId="3" fontId="46" fillId="3" borderId="60" xfId="0" applyNumberFormat="1" applyFont="1" applyFill="1" applyBorder="1" applyAlignment="1" applyProtection="1">
      <alignment horizontal="right" vertical="center" indent="1"/>
      <protection hidden="1"/>
    </xf>
    <xf numFmtId="0" fontId="48" fillId="3" borderId="53" xfId="0" applyFont="1" applyFill="1" applyBorder="1" applyAlignment="1" applyProtection="1">
      <alignment horizontal="left" vertical="center"/>
      <protection hidden="1"/>
    </xf>
    <xf numFmtId="165" fontId="49" fillId="3" borderId="57" xfId="0" applyNumberFormat="1" applyFont="1" applyFill="1" applyBorder="1" applyAlignment="1" applyProtection="1">
      <alignment horizontal="right" vertical="center"/>
      <protection hidden="1"/>
    </xf>
    <xf numFmtId="164" fontId="47" fillId="3" borderId="82" xfId="0" applyNumberFormat="1" applyFont="1" applyFill="1" applyBorder="1" applyAlignment="1">
      <alignment horizontal="center" vertical="center"/>
    </xf>
    <xf numFmtId="165" fontId="49" fillId="3" borderId="65" xfId="0" applyNumberFormat="1" applyFont="1" applyFill="1" applyBorder="1" applyAlignment="1" applyProtection="1">
      <alignment horizontal="right" vertical="center"/>
      <protection hidden="1"/>
    </xf>
    <xf numFmtId="0" fontId="20" fillId="7" borderId="51" xfId="0" quotePrefix="1" applyFont="1" applyFill="1" applyBorder="1" applyAlignment="1" applyProtection="1">
      <alignment vertical="center"/>
      <protection hidden="1"/>
    </xf>
    <xf numFmtId="9" fontId="28" fillId="7" borderId="74" xfId="0" applyNumberFormat="1" applyFont="1" applyFill="1" applyBorder="1" applyAlignment="1">
      <alignment horizontal="center" vertical="center"/>
    </xf>
    <xf numFmtId="3" fontId="1" fillId="7" borderId="60" xfId="0" applyNumberFormat="1" applyFont="1" applyFill="1" applyBorder="1" applyAlignment="1" applyProtection="1">
      <alignment horizontal="right" vertical="center" indent="1"/>
      <protection hidden="1"/>
    </xf>
    <xf numFmtId="0" fontId="20" fillId="7" borderId="51" xfId="0" applyFont="1" applyFill="1" applyBorder="1" applyAlignment="1">
      <alignment vertical="center"/>
    </xf>
    <xf numFmtId="165" fontId="1" fillId="7" borderId="17" xfId="0" applyNumberFormat="1" applyFont="1" applyFill="1" applyBorder="1" applyAlignment="1" applyProtection="1">
      <alignment horizontal="right" vertical="center"/>
      <protection hidden="1"/>
    </xf>
    <xf numFmtId="9" fontId="28" fillId="7" borderId="82" xfId="0" applyNumberFormat="1" applyFont="1" applyFill="1" applyBorder="1" applyAlignment="1">
      <alignment horizontal="center" vertical="center"/>
    </xf>
    <xf numFmtId="165" fontId="1" fillId="7" borderId="60" xfId="0" applyNumberFormat="1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Border="1" applyAlignment="1" applyProtection="1">
      <alignment vertical="center"/>
      <protection hidden="1"/>
    </xf>
  </cellXfs>
  <cellStyles count="2">
    <cellStyle name="Accent5" xfId="1" builtinId="45"/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color rgb="FF66669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ont>
        <b/>
        <i/>
        <condense val="0"/>
        <extend val="0"/>
        <color indexed="13"/>
      </font>
      <fill>
        <patternFill>
          <bgColor indexed="10"/>
        </patternFill>
      </fill>
    </dxf>
    <dxf>
      <font>
        <color theme="5" tint="0.79998168889431442"/>
      </font>
    </dxf>
    <dxf>
      <font>
        <color theme="0" tint="-0.499984740745262"/>
      </font>
    </dxf>
    <dxf>
      <font>
        <color rgb="FF666699"/>
      </font>
    </dxf>
    <dxf>
      <font>
        <color theme="0" tint="-0.49998474074526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DAEEF3"/>
      <color rgb="FF666699"/>
      <color rgb="FF0000FF"/>
      <color rgb="FFEBF9FF"/>
      <color rgb="FF000099"/>
      <color rgb="FFEAEAEA"/>
      <color rgb="FFC0C0C0"/>
      <color rgb="FFFFFFCC"/>
      <color rgb="FF4BACC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542925</xdr:colOff>
      <xdr:row>24</xdr:row>
      <xdr:rowOff>147301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70" t="24092" r="3502" b="6369"/>
        <a:stretch/>
      </xdr:blipFill>
      <xdr:spPr>
        <a:xfrm>
          <a:off x="762000" y="161925"/>
          <a:ext cx="8924925" cy="38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1226820</xdr:colOff>
      <xdr:row>5</xdr:row>
      <xdr:rowOff>152400</xdr:rowOff>
    </xdr:from>
    <xdr:to>
      <xdr:col>8</xdr:col>
      <xdr:colOff>24674</xdr:colOff>
      <xdr:row>5</xdr:row>
      <xdr:rowOff>152400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5311140" y="1158240"/>
          <a:ext cx="60379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showGridLines="0" showRowColHeaders="0" tabSelected="1" workbookViewId="0">
      <selection activeCell="O8" sqref="O8"/>
    </sheetView>
  </sheetViews>
  <sheetFormatPr baseColWidth="10" defaultRowHeight="12.75" x14ac:dyDescent="0.2"/>
  <cols>
    <col min="1" max="1" width="1.7109375" customWidth="1"/>
  </cols>
  <sheetData>
    <row r="1" ht="3" customHeight="1" x14ac:dyDescent="0.2"/>
  </sheetData>
  <sheetProtection algorithmName="SHA-512" hashValue="rrlxhOmwjIka8MOU3tbok9Ruc50CMq249rlOhWuPMBBO5FyMo/2+aHVwpl2AraxkGTogLKG8c6kqmZQMJ7NyfQ==" saltValue="XmRVKQWFw43GtfwBDMRUlg==" spinCount="100000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L46"/>
  <sheetViews>
    <sheetView showGridLines="0" zoomScaleNormal="100" workbookViewId="0">
      <selection activeCell="O10" sqref="O10"/>
    </sheetView>
  </sheetViews>
  <sheetFormatPr baseColWidth="10" defaultColWidth="11.42578125" defaultRowHeight="12.75" x14ac:dyDescent="0.2"/>
  <cols>
    <col min="1" max="1" width="2.7109375" style="10" customWidth="1"/>
    <col min="2" max="2" width="1.7109375" style="10" customWidth="1"/>
    <col min="3" max="3" width="29.5703125" style="10" customWidth="1"/>
    <col min="4" max="4" width="8.140625" style="10" customWidth="1"/>
    <col min="5" max="5" width="14" style="10" customWidth="1"/>
    <col min="6" max="6" width="7.7109375" style="11" customWidth="1"/>
    <col min="7" max="9" width="1.7109375" style="10" customWidth="1"/>
    <col min="10" max="10" width="17.140625" style="10" customWidth="1"/>
    <col min="11" max="11" width="14.7109375" style="10" customWidth="1"/>
    <col min="12" max="13" width="1.7109375" style="10" customWidth="1"/>
    <col min="14" max="16384" width="11.42578125" style="10"/>
  </cols>
  <sheetData>
    <row r="1" spans="2:12" ht="6" customHeight="1" x14ac:dyDescent="0.2"/>
    <row r="2" spans="2:12" ht="20.100000000000001" customHeight="1" x14ac:dyDescent="0.2">
      <c r="B2" s="223" t="s">
        <v>35</v>
      </c>
      <c r="C2" s="224"/>
      <c r="D2" s="224"/>
      <c r="E2" s="224"/>
      <c r="F2" s="224"/>
      <c r="G2" s="225"/>
      <c r="I2" s="228" t="s">
        <v>36</v>
      </c>
      <c r="J2" s="229"/>
      <c r="K2" s="229"/>
      <c r="L2" s="230"/>
    </row>
    <row r="3" spans="2:12" ht="6" customHeight="1" x14ac:dyDescent="0.2">
      <c r="J3" s="12"/>
    </row>
    <row r="4" spans="2:12" ht="9" customHeight="1" x14ac:dyDescent="0.2">
      <c r="B4" s="35"/>
      <c r="C4" s="36"/>
      <c r="D4" s="36"/>
      <c r="E4" s="36"/>
      <c r="F4" s="37"/>
      <c r="G4" s="38"/>
      <c r="H4" s="39"/>
      <c r="I4" s="35"/>
      <c r="J4" s="36"/>
      <c r="K4" s="36"/>
      <c r="L4" s="38"/>
    </row>
    <row r="5" spans="2:12" ht="20.100000000000001" customHeight="1" x14ac:dyDescent="0.2">
      <c r="B5" s="39"/>
      <c r="C5" s="91" t="s">
        <v>0</v>
      </c>
      <c r="D5" s="92"/>
      <c r="E5" s="127"/>
      <c r="F5" s="93"/>
      <c r="G5" s="40"/>
      <c r="H5" s="39"/>
      <c r="I5" s="39"/>
      <c r="J5" s="226" t="s">
        <v>7</v>
      </c>
      <c r="K5" s="227"/>
      <c r="L5" s="50"/>
    </row>
    <row r="6" spans="2:12" ht="20.100000000000001" customHeight="1" x14ac:dyDescent="0.2">
      <c r="B6" s="39"/>
      <c r="C6" s="94" t="s">
        <v>2</v>
      </c>
      <c r="D6" s="53"/>
      <c r="E6" s="128"/>
      <c r="F6" s="119"/>
      <c r="G6" s="40"/>
      <c r="H6" s="39"/>
      <c r="I6" s="39"/>
      <c r="J6" s="88" t="s">
        <v>8</v>
      </c>
      <c r="K6" s="122" t="s">
        <v>9</v>
      </c>
      <c r="L6" s="50"/>
    </row>
    <row r="7" spans="2:12" ht="20.100000000000001" customHeight="1" x14ac:dyDescent="0.2">
      <c r="B7" s="39"/>
      <c r="C7" s="95" t="s">
        <v>23</v>
      </c>
      <c r="D7" s="89"/>
      <c r="E7" s="129">
        <f>SUM(E5:E6)</f>
        <v>0</v>
      </c>
      <c r="F7" s="96" t="str">
        <f>IF(ISERROR(E7/E17)," ",E7/E17)</f>
        <v xml:space="preserve"> </v>
      </c>
      <c r="G7" s="40"/>
      <c r="H7" s="39"/>
      <c r="I7" s="39"/>
      <c r="J7" s="87" t="str">
        <f>IF(ISERROR(E21/E17)," ",E21/E17)</f>
        <v xml:space="preserve"> </v>
      </c>
      <c r="K7" s="123" t="str">
        <f>IF(ISERROR(J7*(1-$E$22))," ",J7*(1-$E$22))</f>
        <v xml:space="preserve"> </v>
      </c>
      <c r="L7" s="50"/>
    </row>
    <row r="8" spans="2:12" ht="20.100000000000001" customHeight="1" x14ac:dyDescent="0.2">
      <c r="B8" s="39"/>
      <c r="C8" s="97" t="s">
        <v>14</v>
      </c>
      <c r="D8" s="13"/>
      <c r="E8" s="128"/>
      <c r="F8" s="98"/>
      <c r="G8" s="41"/>
      <c r="H8" s="39"/>
      <c r="I8" s="39"/>
      <c r="J8" s="14"/>
      <c r="K8" s="15"/>
      <c r="L8" s="50"/>
    </row>
    <row r="9" spans="2:12" ht="20.100000000000001" customHeight="1" x14ac:dyDescent="0.2">
      <c r="B9" s="39"/>
      <c r="C9" s="99" t="s">
        <v>15</v>
      </c>
      <c r="D9" s="16"/>
      <c r="E9" s="128"/>
      <c r="F9" s="120"/>
      <c r="G9" s="41"/>
      <c r="H9" s="39"/>
      <c r="I9" s="39"/>
      <c r="J9" s="226" t="s">
        <v>10</v>
      </c>
      <c r="K9" s="227"/>
      <c r="L9" s="50"/>
    </row>
    <row r="10" spans="2:12" ht="20.100000000000001" customHeight="1" x14ac:dyDescent="0.2">
      <c r="B10" s="39"/>
      <c r="C10" s="99" t="s">
        <v>18</v>
      </c>
      <c r="D10" s="16"/>
      <c r="E10" s="128"/>
      <c r="F10" s="120"/>
      <c r="G10" s="41"/>
      <c r="H10" s="39"/>
      <c r="I10" s="39"/>
      <c r="J10" s="88" t="s">
        <v>8</v>
      </c>
      <c r="K10" s="122" t="s">
        <v>9</v>
      </c>
      <c r="L10" s="50"/>
    </row>
    <row r="11" spans="2:12" ht="20.100000000000001" customHeight="1" x14ac:dyDescent="0.2">
      <c r="B11" s="39"/>
      <c r="C11" s="99" t="s">
        <v>16</v>
      </c>
      <c r="D11" s="16"/>
      <c r="E11" s="128"/>
      <c r="F11" s="120"/>
      <c r="G11" s="41"/>
      <c r="H11" s="39"/>
      <c r="I11" s="39"/>
      <c r="J11" s="87" t="str">
        <f>IF(ISERROR(E20/E15)," ",E20/E15)</f>
        <v xml:space="preserve"> </v>
      </c>
      <c r="K11" s="123" t="str">
        <f>IF(ISERROR(J11*(1-$E$22))," ",J11*(1-$E$22))</f>
        <v xml:space="preserve"> </v>
      </c>
      <c r="L11" s="50"/>
    </row>
    <row r="12" spans="2:12" ht="20.100000000000001" customHeight="1" x14ac:dyDescent="0.2">
      <c r="B12" s="39"/>
      <c r="C12" s="99" t="s">
        <v>17</v>
      </c>
      <c r="D12" s="16"/>
      <c r="E12" s="128"/>
      <c r="F12" s="120"/>
      <c r="G12" s="41"/>
      <c r="H12" s="39"/>
      <c r="I12" s="39"/>
      <c r="J12" s="17"/>
      <c r="K12" s="17"/>
      <c r="L12" s="50"/>
    </row>
    <row r="13" spans="2:12" ht="20.100000000000001" customHeight="1" x14ac:dyDescent="0.2">
      <c r="B13" s="39"/>
      <c r="C13" s="100" t="s">
        <v>21</v>
      </c>
      <c r="D13" s="16"/>
      <c r="E13" s="130"/>
      <c r="F13" s="120"/>
      <c r="G13" s="41"/>
      <c r="H13" s="39"/>
      <c r="I13" s="39"/>
      <c r="J13" s="226" t="s">
        <v>11</v>
      </c>
      <c r="K13" s="227"/>
      <c r="L13" s="50"/>
    </row>
    <row r="14" spans="2:12" ht="20.100000000000001" customHeight="1" x14ac:dyDescent="0.2">
      <c r="B14" s="39"/>
      <c r="C14" s="101" t="s">
        <v>22</v>
      </c>
      <c r="D14" s="18"/>
      <c r="E14" s="130"/>
      <c r="F14" s="98"/>
      <c r="G14" s="41"/>
      <c r="H14" s="39"/>
      <c r="I14" s="39"/>
      <c r="J14" s="88" t="s">
        <v>8</v>
      </c>
      <c r="K14" s="122" t="s">
        <v>9</v>
      </c>
      <c r="L14" s="50"/>
    </row>
    <row r="15" spans="2:12" ht="20.100000000000001" customHeight="1" x14ac:dyDescent="0.2">
      <c r="B15" s="39"/>
      <c r="C15" s="102" t="s">
        <v>1</v>
      </c>
      <c r="D15" s="82"/>
      <c r="E15" s="131">
        <f>SUM(E8:E14)</f>
        <v>0</v>
      </c>
      <c r="F15" s="103" t="str">
        <f>IF(ISERROR(E15/E17)," ",E15/E17)</f>
        <v xml:space="preserve"> </v>
      </c>
      <c r="G15" s="41"/>
      <c r="H15" s="39"/>
      <c r="I15" s="39"/>
      <c r="J15" s="87" t="str">
        <f>IF(ISERROR((J7-J11)*E16)," ",(J7-J11)*E16)</f>
        <v xml:space="preserve"> </v>
      </c>
      <c r="K15" s="123" t="str">
        <f>IF(ISERROR(J15*(1-$E$22))," ",J15*(1-$E$22))</f>
        <v xml:space="preserve"> </v>
      </c>
      <c r="L15" s="50"/>
    </row>
    <row r="16" spans="2:12" ht="20.100000000000001" customHeight="1" x14ac:dyDescent="0.2">
      <c r="B16" s="39"/>
      <c r="C16" s="104" t="s">
        <v>3</v>
      </c>
      <c r="D16" s="83"/>
      <c r="E16" s="126" t="str">
        <f>IF(ISERROR(E15/(E5+E6))," ",E15/(E5+E6))</f>
        <v xml:space="preserve"> </v>
      </c>
      <c r="F16" s="105"/>
      <c r="G16" s="41"/>
      <c r="H16" s="39"/>
      <c r="I16" s="39"/>
      <c r="J16" s="17"/>
      <c r="K16" s="124"/>
      <c r="L16" s="50"/>
    </row>
    <row r="17" spans="2:12" ht="20.100000000000001" customHeight="1" x14ac:dyDescent="0.2">
      <c r="B17" s="39"/>
      <c r="C17" s="106" t="s">
        <v>4</v>
      </c>
      <c r="D17" s="90"/>
      <c r="E17" s="132">
        <f>E7+E15</f>
        <v>0</v>
      </c>
      <c r="F17" s="107" t="str">
        <f>IF(E17=0," ",100%)</f>
        <v xml:space="preserve"> </v>
      </c>
      <c r="G17" s="42"/>
      <c r="H17" s="39"/>
      <c r="I17" s="39"/>
      <c r="J17" s="226" t="s">
        <v>6</v>
      </c>
      <c r="K17" s="227"/>
      <c r="L17" s="50"/>
    </row>
    <row r="18" spans="2:12" ht="20.100000000000001" customHeight="1" x14ac:dyDescent="0.2">
      <c r="B18" s="39"/>
      <c r="C18" s="108" t="s">
        <v>13</v>
      </c>
      <c r="D18" s="19"/>
      <c r="E18" s="128"/>
      <c r="F18" s="109"/>
      <c r="G18" s="43"/>
      <c r="H18" s="39"/>
      <c r="I18" s="39"/>
      <c r="J18" s="78"/>
      <c r="K18" s="125" t="str">
        <f>IF(ISERROR(K7+K15)," ",K7+K15)</f>
        <v xml:space="preserve"> </v>
      </c>
      <c r="L18" s="50"/>
    </row>
    <row r="19" spans="2:12" ht="20.100000000000001" customHeight="1" x14ac:dyDescent="0.2">
      <c r="B19" s="39"/>
      <c r="C19" s="110" t="s">
        <v>37</v>
      </c>
      <c r="D19" s="20"/>
      <c r="E19" s="128"/>
      <c r="F19" s="111"/>
      <c r="G19" s="43"/>
      <c r="H19" s="39"/>
      <c r="I19" s="39"/>
      <c r="J19" s="15"/>
      <c r="K19" s="15"/>
      <c r="L19" s="50"/>
    </row>
    <row r="20" spans="2:12" ht="20.100000000000001" customHeight="1" x14ac:dyDescent="0.2">
      <c r="B20" s="39"/>
      <c r="C20" s="108" t="s">
        <v>19</v>
      </c>
      <c r="D20" s="19"/>
      <c r="E20" s="128"/>
      <c r="F20" s="109"/>
      <c r="G20" s="43"/>
      <c r="H20" s="39"/>
      <c r="I20" s="39"/>
      <c r="J20" s="219" t="s">
        <v>20</v>
      </c>
      <c r="K20" s="221" t="str">
        <f>IF(ISERROR(E22/((1-E22)*(1-(J11/J7))))," ",E22/((1-E22)*(1-(J11/J7))))</f>
        <v xml:space="preserve"> </v>
      </c>
      <c r="L20" s="50"/>
    </row>
    <row r="21" spans="2:12" ht="20.100000000000001" customHeight="1" x14ac:dyDescent="0.2">
      <c r="B21" s="39"/>
      <c r="C21" s="112" t="s">
        <v>5</v>
      </c>
      <c r="D21" s="84"/>
      <c r="E21" s="133">
        <f>SUM(E18:E20)</f>
        <v>0</v>
      </c>
      <c r="F21" s="113"/>
      <c r="G21" s="42"/>
      <c r="H21" s="39"/>
      <c r="I21" s="39"/>
      <c r="J21" s="220"/>
      <c r="K21" s="222"/>
      <c r="L21" s="50"/>
    </row>
    <row r="22" spans="2:12" ht="20.100000000000001" customHeight="1" x14ac:dyDescent="0.2">
      <c r="B22" s="39"/>
      <c r="C22" s="114" t="s">
        <v>24</v>
      </c>
      <c r="D22" s="79"/>
      <c r="E22" s="121"/>
      <c r="F22" s="115"/>
      <c r="G22" s="44"/>
      <c r="H22" s="39"/>
      <c r="I22" s="39"/>
      <c r="J22" s="80" t="s">
        <v>38</v>
      </c>
      <c r="K22" s="81" t="str">
        <f>IF(ISERROR(E17*(1-K20))," ",E17*(1-K20))</f>
        <v xml:space="preserve"> </v>
      </c>
      <c r="L22" s="50"/>
    </row>
    <row r="23" spans="2:12" ht="20.100000000000001" customHeight="1" x14ac:dyDescent="0.2">
      <c r="B23" s="39"/>
      <c r="C23" s="116" t="s">
        <v>12</v>
      </c>
      <c r="D23" s="117"/>
      <c r="E23" s="134">
        <f>(E21-E20)*(1-Tx_IS_A)</f>
        <v>0</v>
      </c>
      <c r="F23" s="118"/>
      <c r="G23" s="45"/>
      <c r="H23" s="39"/>
      <c r="I23" s="39"/>
      <c r="J23" s="85" t="s">
        <v>39</v>
      </c>
      <c r="K23" s="86" t="str">
        <f>IF(ISERROR(E17-K22)," ",E17-K22)</f>
        <v xml:space="preserve"> </v>
      </c>
      <c r="L23" s="50"/>
    </row>
    <row r="24" spans="2:12" ht="9" customHeight="1" x14ac:dyDescent="0.2">
      <c r="B24" s="46"/>
      <c r="C24" s="47"/>
      <c r="D24" s="47"/>
      <c r="E24" s="47"/>
      <c r="F24" s="48"/>
      <c r="G24" s="49"/>
      <c r="H24" s="39"/>
      <c r="I24" s="46"/>
      <c r="J24" s="51"/>
      <c r="K24" s="52"/>
      <c r="L24" s="49"/>
    </row>
    <row r="25" spans="2:12" ht="20.100000000000001" customHeight="1" x14ac:dyDescent="0.2">
      <c r="J25" s="15"/>
      <c r="K25" s="15"/>
    </row>
    <row r="26" spans="2:12" ht="20.100000000000001" customHeight="1" x14ac:dyDescent="0.2">
      <c r="J26" s="15"/>
      <c r="K26" s="15"/>
    </row>
    <row r="27" spans="2:12" ht="20.100000000000001" customHeight="1" x14ac:dyDescent="0.2">
      <c r="J27" s="21"/>
    </row>
    <row r="28" spans="2:12" ht="20.100000000000001" customHeight="1" x14ac:dyDescent="0.2"/>
    <row r="29" spans="2:12" ht="20.100000000000001" customHeight="1" x14ac:dyDescent="0.2"/>
    <row r="30" spans="2:12" ht="20.100000000000001" customHeight="1" x14ac:dyDescent="0.2"/>
    <row r="31" spans="2:12" ht="20.100000000000001" customHeight="1" x14ac:dyDescent="0.2"/>
    <row r="32" spans="2:12" ht="20.100000000000001" customHeight="1" x14ac:dyDescent="0.2"/>
    <row r="33" spans="9:10" ht="20.100000000000001" customHeight="1" x14ac:dyDescent="0.2"/>
    <row r="34" spans="9:10" ht="20.100000000000001" customHeight="1" x14ac:dyDescent="0.2">
      <c r="J34" s="22"/>
    </row>
    <row r="35" spans="9:10" ht="20.100000000000001" customHeight="1" x14ac:dyDescent="0.2"/>
    <row r="36" spans="9:10" ht="20.100000000000001" customHeight="1" x14ac:dyDescent="0.2"/>
    <row r="37" spans="9:10" ht="20.100000000000001" customHeight="1" x14ac:dyDescent="0.2"/>
    <row r="38" spans="9:10" ht="15" customHeight="1" x14ac:dyDescent="0.2"/>
    <row r="39" spans="9:10" ht="15" customHeight="1" x14ac:dyDescent="0.2">
      <c r="I39" s="23"/>
    </row>
    <row r="40" spans="9:10" ht="15" customHeight="1" x14ac:dyDescent="0.2"/>
    <row r="41" spans="9:10" ht="15" customHeight="1" x14ac:dyDescent="0.2"/>
    <row r="42" spans="9:10" ht="15" customHeight="1" x14ac:dyDescent="0.2"/>
    <row r="43" spans="9:10" ht="15" customHeight="1" x14ac:dyDescent="0.2"/>
    <row r="44" spans="9:10" ht="15" customHeight="1" x14ac:dyDescent="0.2"/>
    <row r="46" spans="9:10" ht="3" customHeight="1" x14ac:dyDescent="0.2"/>
  </sheetData>
  <sheetProtection algorithmName="SHA-512" hashValue="SlTeCWxBA9cieh3tkQbtfxXrF7gGf1GtxtcPGx59oBO5Q7I70qw1+WW5eiiGdG1hdde1cyC6+a7lRuodgkoA6g==" saltValue="pL4okX8H9h8lIiluNj1gEw==" spinCount="100000" sheet="1" objects="1" scenarios="1"/>
  <mergeCells count="8">
    <mergeCell ref="J20:J21"/>
    <mergeCell ref="K20:K21"/>
    <mergeCell ref="B2:G2"/>
    <mergeCell ref="J17:K17"/>
    <mergeCell ref="J5:K5"/>
    <mergeCell ref="J9:K9"/>
    <mergeCell ref="J13:K13"/>
    <mergeCell ref="I2:L2"/>
  </mergeCells>
  <phoneticPr fontId="0" type="noConversion"/>
  <conditionalFormatting sqref="E7">
    <cfRule type="cellIs" dxfId="21" priority="5" operator="equal">
      <formula>0</formula>
    </cfRule>
  </conditionalFormatting>
  <conditionalFormatting sqref="E17">
    <cfRule type="cellIs" dxfId="20" priority="4" operator="equal">
      <formula>0</formula>
    </cfRule>
  </conditionalFormatting>
  <conditionalFormatting sqref="E23">
    <cfRule type="cellIs" dxfId="19" priority="3" operator="equal">
      <formula>0</formula>
    </cfRule>
  </conditionalFormatting>
  <conditionalFormatting sqref="E21">
    <cfRule type="cellIs" dxfId="18" priority="2" operator="equal">
      <formula>0</formula>
    </cfRule>
  </conditionalFormatting>
  <conditionalFormatting sqref="E15">
    <cfRule type="cellIs" dxfId="17" priority="1" operator="equal">
      <formula>0</formula>
    </cfRule>
  </conditionalFormatting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2:Y22"/>
  <sheetViews>
    <sheetView showGridLines="0" workbookViewId="0">
      <selection activeCell="J29" sqref="J29"/>
    </sheetView>
  </sheetViews>
  <sheetFormatPr baseColWidth="10" defaultColWidth="11.42578125" defaultRowHeight="12.75" x14ac:dyDescent="0.2"/>
  <cols>
    <col min="1" max="2" width="1.7109375" style="2" customWidth="1"/>
    <col min="3" max="3" width="31.28515625" style="2" bestFit="1" customWidth="1"/>
    <col min="4" max="4" width="6.7109375" style="179" customWidth="1"/>
    <col min="5" max="5" width="10.7109375" style="2" customWidth="1"/>
    <col min="6" max="6" width="0.85546875" style="31" customWidth="1"/>
    <col min="7" max="7" width="18.7109375" style="3" customWidth="1"/>
    <col min="8" max="8" width="7.7109375" style="3" customWidth="1"/>
    <col min="9" max="9" width="0.85546875" style="3" customWidth="1"/>
    <col min="10" max="10" width="30.7109375" style="3" bestFit="1" customWidth="1"/>
    <col min="11" max="11" width="6.7109375" style="3" customWidth="1"/>
    <col min="12" max="12" width="10.7109375" style="2" customWidth="1"/>
    <col min="13" max="13" width="0.5703125" style="3" customWidth="1"/>
    <col min="14" max="14" width="6.7109375" style="3" customWidth="1"/>
    <col min="15" max="15" width="10.7109375" style="2" customWidth="1"/>
    <col min="16" max="16" width="0.5703125" style="3" customWidth="1"/>
    <col min="17" max="17" width="6.7109375" style="3" customWidth="1"/>
    <col min="18" max="18" width="10.7109375" style="2" customWidth="1"/>
    <col min="19" max="19" width="0.5703125" style="3" customWidth="1"/>
    <col min="20" max="20" width="6.7109375" style="3" customWidth="1"/>
    <col min="21" max="21" width="10.7109375" style="2" customWidth="1"/>
    <col min="22" max="22" width="0.5703125" style="3" customWidth="1"/>
    <col min="23" max="23" width="6.7109375" style="2" customWidth="1"/>
    <col min="24" max="24" width="10.7109375" style="2" customWidth="1"/>
    <col min="25" max="25" width="1.7109375" style="2" customWidth="1"/>
    <col min="26" max="16384" width="11.42578125" style="2"/>
  </cols>
  <sheetData>
    <row r="2" spans="2:25" ht="6" customHeight="1" x14ac:dyDescent="0.2">
      <c r="B2" s="54"/>
      <c r="C2" s="55"/>
      <c r="D2" s="173"/>
      <c r="E2" s="55"/>
      <c r="F2" s="57"/>
      <c r="G2" s="56"/>
      <c r="H2" s="56"/>
      <c r="I2" s="56"/>
      <c r="J2" s="56"/>
      <c r="K2" s="56"/>
      <c r="L2" s="55"/>
      <c r="M2" s="56"/>
      <c r="N2" s="56"/>
      <c r="O2" s="55"/>
      <c r="P2" s="56"/>
      <c r="Q2" s="56"/>
      <c r="R2" s="55"/>
      <c r="S2" s="56"/>
      <c r="T2" s="56"/>
      <c r="U2" s="55"/>
      <c r="V2" s="56"/>
      <c r="W2" s="55"/>
      <c r="X2" s="55"/>
      <c r="Y2" s="58"/>
    </row>
    <row r="3" spans="2:25" s="6" customFormat="1" ht="20.100000000000001" customHeight="1" x14ac:dyDescent="0.25">
      <c r="B3" s="59"/>
      <c r="C3" s="218" t="s">
        <v>25</v>
      </c>
      <c r="D3" s="174"/>
      <c r="E3" s="135"/>
      <c r="F3" s="60"/>
      <c r="G3" s="61"/>
      <c r="H3" s="61"/>
      <c r="I3" s="61"/>
      <c r="J3" s="248" t="s">
        <v>26</v>
      </c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62"/>
    </row>
    <row r="4" spans="2:25" s="4" customFormat="1" ht="20.100000000000001" customHeight="1" x14ac:dyDescent="0.2">
      <c r="B4" s="63"/>
      <c r="C4" s="206" t="s">
        <v>42</v>
      </c>
      <c r="D4" s="157" t="str">
        <f>IF(ISERROR(E4/E8)," ",E4/E8)</f>
        <v xml:space="preserve"> </v>
      </c>
      <c r="E4" s="147">
        <f>'Calcul de l''effet de levier'!E5</f>
        <v>0</v>
      </c>
      <c r="F4" s="25"/>
      <c r="G4" s="231" t="s">
        <v>30</v>
      </c>
      <c r="H4" s="232"/>
      <c r="I4" s="64"/>
      <c r="J4" s="206" t="s">
        <v>42</v>
      </c>
      <c r="K4" s="180" t="str">
        <f>IF(ISERROR(L4/L8)," ",L4/L8)</f>
        <v xml:space="preserve"> </v>
      </c>
      <c r="L4" s="170">
        <f>L8-L6-L5</f>
        <v>0</v>
      </c>
      <c r="M4" s="65"/>
      <c r="N4" s="196" t="str">
        <f>IF(ISERROR(O4/O8)," ",O4/O8)</f>
        <v xml:space="preserve"> </v>
      </c>
      <c r="O4" s="197">
        <f>O8-O6-O5</f>
        <v>0</v>
      </c>
      <c r="P4" s="65"/>
      <c r="Q4" s="196" t="str">
        <f>IF(ISERROR(R4/R8)," ",R4/R8)</f>
        <v xml:space="preserve"> </v>
      </c>
      <c r="R4" s="197">
        <f>R8-R6-R5</f>
        <v>0</v>
      </c>
      <c r="S4" s="65"/>
      <c r="T4" s="196" t="str">
        <f>IF(ISERROR(U4/U8)," ",U4/U8)</f>
        <v xml:space="preserve"> </v>
      </c>
      <c r="U4" s="197">
        <f>U8-U6-U5</f>
        <v>0</v>
      </c>
      <c r="V4" s="65"/>
      <c r="W4" s="196" t="str">
        <f>IF(ISERROR(X4/X8)," ",X4/X8)</f>
        <v xml:space="preserve"> </v>
      </c>
      <c r="X4" s="197">
        <f>X8-X6-X5</f>
        <v>0</v>
      </c>
      <c r="Y4" s="66"/>
    </row>
    <row r="5" spans="2:25" s="4" customFormat="1" ht="20.100000000000001" customHeight="1" x14ac:dyDescent="0.2">
      <c r="B5" s="63"/>
      <c r="C5" s="165" t="s">
        <v>43</v>
      </c>
      <c r="D5" s="175"/>
      <c r="E5" s="166">
        <f>'Calcul de l''effet de levier'!E6</f>
        <v>0</v>
      </c>
      <c r="F5" s="26"/>
      <c r="G5" s="64"/>
      <c r="H5" s="64"/>
      <c r="I5" s="64"/>
      <c r="J5" s="165"/>
      <c r="K5" s="181"/>
      <c r="L5" s="171"/>
      <c r="M5" s="65"/>
      <c r="N5" s="198"/>
      <c r="O5" s="199"/>
      <c r="P5" s="65"/>
      <c r="Q5" s="198"/>
      <c r="R5" s="199"/>
      <c r="S5" s="65"/>
      <c r="T5" s="198"/>
      <c r="U5" s="199"/>
      <c r="V5" s="65"/>
      <c r="W5" s="204"/>
      <c r="X5" s="199"/>
      <c r="Y5" s="66"/>
    </row>
    <row r="6" spans="2:25" s="4" customFormat="1" ht="20.100000000000001" customHeight="1" x14ac:dyDescent="0.2">
      <c r="B6" s="63"/>
      <c r="C6" s="209" t="s">
        <v>44</v>
      </c>
      <c r="D6" s="158" t="str">
        <f>IF(ISERROR(IF(E6/E8=0," ",E6/E8))," ",IF(E6/E8=0," ",E6/E8))</f>
        <v xml:space="preserve"> </v>
      </c>
      <c r="E6" s="149">
        <f>'Calcul de l''effet de levier'!E15</f>
        <v>0</v>
      </c>
      <c r="F6" s="25"/>
      <c r="G6" s="233" t="s">
        <v>34</v>
      </c>
      <c r="H6" s="233"/>
      <c r="I6" s="64"/>
      <c r="J6" s="208" t="s">
        <v>44</v>
      </c>
      <c r="K6" s="182"/>
      <c r="L6" s="172">
        <f>IF(ISERROR(L8*K6)," ",L8*K6)</f>
        <v>0</v>
      </c>
      <c r="M6" s="65"/>
      <c r="N6" s="200"/>
      <c r="O6" s="201">
        <f>IF(ISERROR(O8*N6)," ",O8*N6)</f>
        <v>0</v>
      </c>
      <c r="P6" s="67"/>
      <c r="Q6" s="200"/>
      <c r="R6" s="201">
        <f>IF(ISERROR(R8*Q6)," ",R8*Q6)</f>
        <v>0</v>
      </c>
      <c r="S6" s="67"/>
      <c r="T6" s="200"/>
      <c r="U6" s="201">
        <f>IF(ISERROR(U8*T6)," ",U8*T6)</f>
        <v>0</v>
      </c>
      <c r="V6" s="67"/>
      <c r="W6" s="200"/>
      <c r="X6" s="201">
        <f>IF(ISERROR(X8*W6)," ",X8*W6)</f>
        <v>0</v>
      </c>
      <c r="Y6" s="66"/>
    </row>
    <row r="7" spans="2:25" s="4" customFormat="1" ht="20.100000000000001" customHeight="1" x14ac:dyDescent="0.2">
      <c r="B7" s="63"/>
      <c r="C7" s="137" t="s">
        <v>45</v>
      </c>
      <c r="D7" s="159"/>
      <c r="E7" s="150" t="str">
        <f>IF(ISERROR(E6/(E4+E5))," ",E6/(E4+E5))</f>
        <v xml:space="preserve"> </v>
      </c>
      <c r="F7" s="8"/>
      <c r="G7" s="8"/>
      <c r="H7" s="8"/>
      <c r="I7" s="8"/>
      <c r="J7" s="137" t="s">
        <v>45</v>
      </c>
      <c r="K7" s="183"/>
      <c r="L7" s="164" t="str">
        <f>IF(ISERROR(L6/(L4+L5))," ",L6/(L4+L5))</f>
        <v xml:space="preserve"> </v>
      </c>
      <c r="M7" s="162"/>
      <c r="N7" s="202"/>
      <c r="O7" s="203" t="str">
        <f>IF(ISERROR(O6/(O4+O5))," ",O6/(O4+O5))</f>
        <v xml:space="preserve"> </v>
      </c>
      <c r="P7" s="162"/>
      <c r="Q7" s="202"/>
      <c r="R7" s="203" t="str">
        <f>IF(ISERROR(R6/(R4+R5))," ",R6/(R4+R5))</f>
        <v xml:space="preserve"> </v>
      </c>
      <c r="S7" s="162"/>
      <c r="T7" s="202"/>
      <c r="U7" s="203" t="str">
        <f>IF(ISERROR(U6/(U4+U5))," ",U6/(U4+U5))</f>
        <v xml:space="preserve"> </v>
      </c>
      <c r="V7" s="163"/>
      <c r="W7" s="205"/>
      <c r="X7" s="203" t="str">
        <f>IF(ISERROR(X6/(X4+X5))," ",X6/(X4+X5))</f>
        <v xml:space="preserve"> </v>
      </c>
      <c r="Y7" s="66"/>
    </row>
    <row r="8" spans="2:25" s="4" customFormat="1" ht="20.100000000000001" customHeight="1" x14ac:dyDescent="0.2">
      <c r="B8" s="63"/>
      <c r="C8" s="241" t="s">
        <v>46</v>
      </c>
      <c r="D8" s="242" t="str">
        <f>IF(E8=0," ",100%)</f>
        <v xml:space="preserve"> </v>
      </c>
      <c r="E8" s="243">
        <f>'Calcul de l''effet de levier'!E17</f>
        <v>0</v>
      </c>
      <c r="F8" s="28"/>
      <c r="G8" s="65"/>
      <c r="H8" s="65"/>
      <c r="I8" s="65"/>
      <c r="J8" s="244" t="s">
        <v>53</v>
      </c>
      <c r="K8" s="242" t="str">
        <f>IF(L8=0," ",100%)</f>
        <v xml:space="preserve"> </v>
      </c>
      <c r="L8" s="245">
        <f>$E$8</f>
        <v>0</v>
      </c>
      <c r="M8" s="65"/>
      <c r="N8" s="246" t="str">
        <f>IF(O8=0," ",100%)</f>
        <v xml:space="preserve"> </v>
      </c>
      <c r="O8" s="247">
        <f>$E$8</f>
        <v>0</v>
      </c>
      <c r="P8" s="65"/>
      <c r="Q8" s="246" t="str">
        <f>IF(R8=0," ",100%)</f>
        <v xml:space="preserve"> </v>
      </c>
      <c r="R8" s="247">
        <f>$E$8</f>
        <v>0</v>
      </c>
      <c r="S8" s="65"/>
      <c r="T8" s="246" t="str">
        <f>IF(U8=0," ",100%)</f>
        <v xml:space="preserve"> </v>
      </c>
      <c r="U8" s="247">
        <f>$E$8</f>
        <v>0</v>
      </c>
      <c r="V8" s="65"/>
      <c r="W8" s="246" t="str">
        <f>IF(X8=0," ",100%)</f>
        <v xml:space="preserve"> </v>
      </c>
      <c r="X8" s="247">
        <f>$E$8</f>
        <v>0</v>
      </c>
      <c r="Y8" s="66"/>
    </row>
    <row r="9" spans="2:25" s="4" customFormat="1" ht="6" customHeight="1" x14ac:dyDescent="0.2">
      <c r="B9" s="63"/>
      <c r="C9" s="7"/>
      <c r="D9" s="176"/>
      <c r="E9" s="68"/>
      <c r="F9" s="69"/>
      <c r="G9" s="70"/>
      <c r="H9" s="70"/>
      <c r="I9" s="70"/>
      <c r="J9" s="144"/>
      <c r="K9" s="70"/>
      <c r="L9" s="7"/>
      <c r="M9" s="70"/>
      <c r="N9" s="70"/>
      <c r="O9" s="7"/>
      <c r="P9" s="70"/>
      <c r="Q9" s="70"/>
      <c r="R9" s="7"/>
      <c r="S9" s="70"/>
      <c r="T9" s="70"/>
      <c r="U9" s="7"/>
      <c r="V9" s="70"/>
      <c r="W9" s="7"/>
      <c r="X9" s="7"/>
      <c r="Y9" s="66"/>
    </row>
    <row r="10" spans="2:25" s="4" customFormat="1" ht="20.100000000000001" customHeight="1" x14ac:dyDescent="0.2">
      <c r="B10" s="63"/>
      <c r="C10" s="206" t="s">
        <v>47</v>
      </c>
      <c r="D10" s="160" t="str">
        <f>'Calcul de l''effet de levier'!J7</f>
        <v xml:space="preserve"> </v>
      </c>
      <c r="E10" s="147">
        <f>'Calcul de l''effet de levier'!E21</f>
        <v>0</v>
      </c>
      <c r="F10" s="27"/>
      <c r="G10" s="9" t="s">
        <v>32</v>
      </c>
      <c r="H10" s="32"/>
      <c r="I10" s="70"/>
      <c r="J10" s="206" t="s">
        <v>47</v>
      </c>
      <c r="K10" s="184" t="str">
        <f>IF(ISERROR(L10/$E$8)," ",L10/$E$8)</f>
        <v xml:space="preserve"> </v>
      </c>
      <c r="L10" s="189">
        <f>IF($H$10=0,0,L8*$H$10)</f>
        <v>0</v>
      </c>
      <c r="M10" s="71"/>
      <c r="N10" s="145" t="str">
        <f>IF(ISERROR(O10/$E$8)," ",O10/$E$8)</f>
        <v xml:space="preserve"> </v>
      </c>
      <c r="O10" s="167">
        <f>IF($H$10=0,0,O8*$H$10)</f>
        <v>0</v>
      </c>
      <c r="P10" s="71"/>
      <c r="Q10" s="145" t="str">
        <f>IF(ISERROR(R10/$E$8)," ",R10/$E$8)</f>
        <v xml:space="preserve"> </v>
      </c>
      <c r="R10" s="167">
        <f>IF($H$10=0,0,R8*$H$10)</f>
        <v>0</v>
      </c>
      <c r="S10" s="71"/>
      <c r="T10" s="145" t="str">
        <f>IF(ISERROR(U10/$E$8)," ",U10/$E$8)</f>
        <v xml:space="preserve"> </v>
      </c>
      <c r="U10" s="167">
        <f>IF($H$10=0,0,U8*$H$10)</f>
        <v>0</v>
      </c>
      <c r="V10" s="71"/>
      <c r="W10" s="145" t="str">
        <f>IF(ISERROR(X10/$E$8)," ",X10/$E$8)</f>
        <v xml:space="preserve"> </v>
      </c>
      <c r="X10" s="167">
        <f>IF($H$10=0,0,X8*$H$10)</f>
        <v>0</v>
      </c>
      <c r="Y10" s="66"/>
    </row>
    <row r="11" spans="2:25" s="4" customFormat="1" ht="20.100000000000001" customHeight="1" x14ac:dyDescent="0.2">
      <c r="B11" s="63"/>
      <c r="C11" s="207" t="s">
        <v>48</v>
      </c>
      <c r="D11" s="161" t="str">
        <f>'Calcul de l''effet de levier'!J11</f>
        <v xml:space="preserve"> </v>
      </c>
      <c r="E11" s="148">
        <f>'Calcul de l''effet de levier'!E20</f>
        <v>0</v>
      </c>
      <c r="F11" s="27"/>
      <c r="G11" s="24" t="s">
        <v>33</v>
      </c>
      <c r="H11" s="34"/>
      <c r="I11" s="70"/>
      <c r="J11" s="207" t="s">
        <v>48</v>
      </c>
      <c r="K11" s="161" t="str">
        <f>IF(ISERROR(L11/L6)," ",L11/L6)</f>
        <v xml:space="preserve"> </v>
      </c>
      <c r="L11" s="190">
        <f>IF($H$11=0,0,L6*$H$11)</f>
        <v>0</v>
      </c>
      <c r="M11" s="71"/>
      <c r="N11" s="146" t="str">
        <f>IF(ISERROR(O11/O6)," ",O11/O6)</f>
        <v xml:space="preserve"> </v>
      </c>
      <c r="O11" s="168">
        <f>IF($H$11=0,0,O6*$H$11)</f>
        <v>0</v>
      </c>
      <c r="P11" s="71"/>
      <c r="Q11" s="146" t="str">
        <f>IF(ISERROR(R11/R6)," ",R11/R6)</f>
        <v xml:space="preserve"> </v>
      </c>
      <c r="R11" s="168">
        <f>IF($H$11=0,0,R6*$H$11)</f>
        <v>0</v>
      </c>
      <c r="S11" s="71"/>
      <c r="T11" s="146" t="str">
        <f>IF(ISERROR(U11/U6)," ",U11/U6)</f>
        <v xml:space="preserve"> </v>
      </c>
      <c r="U11" s="168">
        <f>IF($H$11=0,0,U6*$H$11)</f>
        <v>0</v>
      </c>
      <c r="V11" s="71"/>
      <c r="W11" s="146" t="str">
        <f>IF(ISERROR(X11/X6)," ",X11/X6)</f>
        <v xml:space="preserve"> </v>
      </c>
      <c r="X11" s="168">
        <f>IF($H$11=0,0,X6*$H$11)</f>
        <v>0</v>
      </c>
      <c r="Y11" s="66"/>
    </row>
    <row r="12" spans="2:25" s="4" customFormat="1" ht="20.100000000000001" customHeight="1" x14ac:dyDescent="0.2">
      <c r="B12" s="63"/>
      <c r="C12" s="207" t="s">
        <v>49</v>
      </c>
      <c r="D12" s="161" t="str">
        <f>IF(ISERROR(E12/E8)," ",E12/E8)</f>
        <v xml:space="preserve"> </v>
      </c>
      <c r="E12" s="148">
        <f>'Calcul de l''effet de levier'!E18</f>
        <v>0</v>
      </c>
      <c r="F12" s="29"/>
      <c r="G12" s="70"/>
      <c r="H12" s="70"/>
      <c r="I12" s="70"/>
      <c r="J12" s="207" t="s">
        <v>49</v>
      </c>
      <c r="K12" s="161" t="str">
        <f>IF(ISERROR(L12/L8)," ",L12/L8)</f>
        <v xml:space="preserve"> </v>
      </c>
      <c r="L12" s="190">
        <f>L10-L11</f>
        <v>0</v>
      </c>
      <c r="M12" s="71"/>
      <c r="N12" s="146" t="str">
        <f>IF(ISERROR(O12/O8)," ",O12/O8)</f>
        <v xml:space="preserve"> </v>
      </c>
      <c r="O12" s="168">
        <f>O10-O11</f>
        <v>0</v>
      </c>
      <c r="P12" s="71"/>
      <c r="Q12" s="146" t="str">
        <f>IF(ISERROR(R12/R8)," ",R12/R8)</f>
        <v xml:space="preserve"> </v>
      </c>
      <c r="R12" s="168">
        <f>R10-R11</f>
        <v>0</v>
      </c>
      <c r="S12" s="71"/>
      <c r="T12" s="146" t="str">
        <f>IF(ISERROR(U12/U8)," ",U12/U8)</f>
        <v xml:space="preserve"> </v>
      </c>
      <c r="U12" s="168">
        <f>U10-U11</f>
        <v>0</v>
      </c>
      <c r="V12" s="71"/>
      <c r="W12" s="146" t="str">
        <f>IF(ISERROR(X12/X8)," ",X12/X8)</f>
        <v xml:space="preserve"> </v>
      </c>
      <c r="X12" s="168">
        <f>X10-X11</f>
        <v>0</v>
      </c>
      <c r="Y12" s="66"/>
    </row>
    <row r="13" spans="2:25" s="4" customFormat="1" ht="20.100000000000001" customHeight="1" x14ac:dyDescent="0.2">
      <c r="B13" s="63"/>
      <c r="C13" s="208" t="s">
        <v>52</v>
      </c>
      <c r="D13" s="161" t="str">
        <f>IF(ISBLANK(Tx_IS_A)," ",Tx_IS_A)</f>
        <v xml:space="preserve"> </v>
      </c>
      <c r="E13" s="149">
        <f>ROUND(E12*Tx_IS_A,0)</f>
        <v>0</v>
      </c>
      <c r="F13" s="29"/>
      <c r="G13" s="9" t="s">
        <v>31</v>
      </c>
      <c r="H13" s="33"/>
      <c r="I13" s="70"/>
      <c r="J13" s="213" t="s">
        <v>52</v>
      </c>
      <c r="K13" s="185" t="str">
        <f>IF(ISBLANK(Tx_IS_B)," ",Tx_IS_B)</f>
        <v xml:space="preserve"> </v>
      </c>
      <c r="L13" s="191">
        <f>ROUND((L10-L11)*Tx_IS_B,0)</f>
        <v>0</v>
      </c>
      <c r="M13" s="71"/>
      <c r="N13" s="192" t="str">
        <f>IF(ISBLANK(Tx_IS_B)," ",Tx_IS_B)</f>
        <v xml:space="preserve"> </v>
      </c>
      <c r="O13" s="169">
        <f>ROUND((O10-O11)*Tx_IS_B,0)</f>
        <v>0</v>
      </c>
      <c r="P13" s="71"/>
      <c r="Q13" s="192" t="str">
        <f>IF(ISBLANK(Tx_IS_B)," ",Tx_IS_B)</f>
        <v xml:space="preserve"> </v>
      </c>
      <c r="R13" s="169">
        <f>ROUND((R10-R11)*Tx_IS_B,0)</f>
        <v>0</v>
      </c>
      <c r="S13" s="71"/>
      <c r="T13" s="192" t="str">
        <f>IF(ISBLANK(Tx_IS_B)," ",Tx_IS_B)</f>
        <v xml:space="preserve"> </v>
      </c>
      <c r="U13" s="169">
        <f>ROUND((U10-U11)*Tx_IS_B,0)</f>
        <v>0</v>
      </c>
      <c r="V13" s="71"/>
      <c r="W13" s="192" t="str">
        <f>IF(ISBLANK(Tx_IS_B)," ",Tx_IS_B)</f>
        <v xml:space="preserve"> </v>
      </c>
      <c r="X13" s="169">
        <f>ROUND((X10-X11)*Tx_IS_B,0)</f>
        <v>0</v>
      </c>
      <c r="Y13" s="66"/>
    </row>
    <row r="14" spans="2:25" s="4" customFormat="1" ht="20.100000000000001" customHeight="1" x14ac:dyDescent="0.2">
      <c r="B14" s="63"/>
      <c r="C14" s="234" t="s">
        <v>50</v>
      </c>
      <c r="D14" s="235" t="str">
        <f>IF(ISERROR(E14/E8)," ",E14/E8)</f>
        <v xml:space="preserve"> </v>
      </c>
      <c r="E14" s="236">
        <f>'Calcul de l''effet de levier'!E23</f>
        <v>0</v>
      </c>
      <c r="F14" s="30"/>
      <c r="G14" s="70"/>
      <c r="H14" s="70"/>
      <c r="I14" s="70"/>
      <c r="J14" s="237" t="s">
        <v>50</v>
      </c>
      <c r="K14" s="235" t="str">
        <f>IF(ISERROR(L14/L8)," ",L14/L8)</f>
        <v xml:space="preserve"> </v>
      </c>
      <c r="L14" s="238">
        <f>L10-L11-L13</f>
        <v>0</v>
      </c>
      <c r="M14" s="71"/>
      <c r="N14" s="239" t="str">
        <f>IF(ISERROR(O14/O8)," ",O14/O8)</f>
        <v xml:space="preserve"> </v>
      </c>
      <c r="O14" s="240">
        <f>O10-O11-O13</f>
        <v>0</v>
      </c>
      <c r="P14" s="71"/>
      <c r="Q14" s="239" t="str">
        <f>IF(ISERROR(R14/R8)," ",R14/R8)</f>
        <v xml:space="preserve"> </v>
      </c>
      <c r="R14" s="240">
        <f>R10-R11-R13</f>
        <v>0</v>
      </c>
      <c r="S14" s="71"/>
      <c r="T14" s="239" t="str">
        <f>IF(ISERROR(U14/U8)," ",U14/U8)</f>
        <v xml:space="preserve"> </v>
      </c>
      <c r="U14" s="240">
        <f>U10-U11-U13</f>
        <v>0</v>
      </c>
      <c r="V14" s="71"/>
      <c r="W14" s="239" t="str">
        <f>IF(ISERROR(X14/X8)," ",X14/X8)</f>
        <v xml:space="preserve"> </v>
      </c>
      <c r="X14" s="240">
        <f>X10-X11-X13</f>
        <v>0</v>
      </c>
      <c r="Y14" s="66"/>
    </row>
    <row r="15" spans="2:25" s="4" customFormat="1" ht="6" customHeight="1" x14ac:dyDescent="0.2">
      <c r="B15" s="63"/>
      <c r="C15" s="7"/>
      <c r="D15" s="177"/>
      <c r="E15" s="68"/>
      <c r="F15" s="68"/>
      <c r="G15" s="70"/>
      <c r="H15" s="70"/>
      <c r="I15" s="70"/>
      <c r="J15" s="70"/>
      <c r="K15" s="70"/>
      <c r="L15" s="7"/>
      <c r="M15" s="70"/>
      <c r="N15" s="70"/>
      <c r="O15" s="7"/>
      <c r="P15" s="70"/>
      <c r="Q15" s="70"/>
      <c r="R15" s="7"/>
      <c r="S15" s="70"/>
      <c r="T15" s="70"/>
      <c r="U15" s="7"/>
      <c r="V15" s="70"/>
      <c r="W15" s="7"/>
      <c r="X15" s="7"/>
      <c r="Y15" s="66"/>
    </row>
    <row r="16" spans="2:25" s="4" customFormat="1" ht="20.100000000000001" customHeight="1" x14ac:dyDescent="0.2">
      <c r="B16" s="63"/>
      <c r="C16" s="210" t="s">
        <v>51</v>
      </c>
      <c r="D16" s="154" t="str">
        <f>'Calcul de l''effet de levier'!K7</f>
        <v xml:space="preserve"> </v>
      </c>
      <c r="E16" s="151" t="s">
        <v>27</v>
      </c>
      <c r="F16" s="72"/>
      <c r="G16" s="70"/>
      <c r="H16" s="70"/>
      <c r="I16" s="70"/>
      <c r="J16" s="214" t="s">
        <v>51</v>
      </c>
      <c r="K16" s="186" t="s">
        <v>27</v>
      </c>
      <c r="L16" s="138">
        <f>IF($H$10=0,0,$H$10*(1-Tx_IS_B))</f>
        <v>0</v>
      </c>
      <c r="M16" s="70"/>
      <c r="N16" s="141" t="s">
        <v>27</v>
      </c>
      <c r="O16" s="138">
        <f>IF($H$10=0,0,$H$10*(1-Tx_IS_B))</f>
        <v>0</v>
      </c>
      <c r="P16" s="70"/>
      <c r="Q16" s="141" t="s">
        <v>27</v>
      </c>
      <c r="R16" s="138">
        <f>IF($H$10=0,0,$H$10*(1-Tx_IS_B))</f>
        <v>0</v>
      </c>
      <c r="S16" s="70"/>
      <c r="T16" s="141" t="s">
        <v>27</v>
      </c>
      <c r="U16" s="138">
        <f>IF($H$10=0,0,$H$10*(1-Tx_IS_B))</f>
        <v>0</v>
      </c>
      <c r="V16" s="70"/>
      <c r="W16" s="141" t="s">
        <v>27</v>
      </c>
      <c r="X16" s="138">
        <f>IF($H$10=0,0,$H$10*(1-Tx_IS_B))</f>
        <v>0</v>
      </c>
      <c r="Y16" s="66"/>
    </row>
    <row r="17" spans="2:25" s="4" customFormat="1" ht="20.100000000000001" customHeight="1" x14ac:dyDescent="0.2">
      <c r="B17" s="63"/>
      <c r="C17" s="211" t="s">
        <v>40</v>
      </c>
      <c r="D17" s="155" t="str">
        <f>'Calcul de l''effet de levier'!K18</f>
        <v xml:space="preserve"> </v>
      </c>
      <c r="E17" s="152" t="s">
        <v>28</v>
      </c>
      <c r="F17" s="72"/>
      <c r="G17" s="70"/>
      <c r="H17" s="70"/>
      <c r="I17" s="70"/>
      <c r="J17" s="215" t="s">
        <v>40</v>
      </c>
      <c r="K17" s="187" t="s">
        <v>28</v>
      </c>
      <c r="L17" s="139">
        <f>IF(ISERROR(L14/L4),0,L14/L4)</f>
        <v>0</v>
      </c>
      <c r="M17" s="70"/>
      <c r="N17" s="142" t="s">
        <v>28</v>
      </c>
      <c r="O17" s="139">
        <f>IF(ISERROR(O14/O4),0,O14/O4)</f>
        <v>0</v>
      </c>
      <c r="P17" s="70"/>
      <c r="Q17" s="142" t="s">
        <v>28</v>
      </c>
      <c r="R17" s="139">
        <f>IF(ISERROR(R14/R4),0,R14/R4)</f>
        <v>0</v>
      </c>
      <c r="S17" s="70"/>
      <c r="T17" s="142" t="s">
        <v>28</v>
      </c>
      <c r="U17" s="139">
        <f>IF(ISERROR(U14/U4),0,U14/U4)</f>
        <v>0</v>
      </c>
      <c r="V17" s="70"/>
      <c r="W17" s="142" t="s">
        <v>28</v>
      </c>
      <c r="X17" s="139">
        <f>IF(ISERROR(X14/X4),0,X14/X4)</f>
        <v>0</v>
      </c>
      <c r="Y17" s="66"/>
    </row>
    <row r="18" spans="2:25" s="4" customFormat="1" ht="20.100000000000001" customHeight="1" x14ac:dyDescent="0.2">
      <c r="B18" s="63"/>
      <c r="C18" s="212" t="s">
        <v>41</v>
      </c>
      <c r="D18" s="156" t="str">
        <f>'Calcul de l''effet de levier'!K15</f>
        <v xml:space="preserve"> </v>
      </c>
      <c r="E18" s="153" t="s">
        <v>29</v>
      </c>
      <c r="F18" s="5"/>
      <c r="G18" s="70"/>
      <c r="H18" s="70"/>
      <c r="I18" s="70"/>
      <c r="J18" s="216" t="s">
        <v>41</v>
      </c>
      <c r="K18" s="188" t="s">
        <v>29</v>
      </c>
      <c r="L18" s="140">
        <f>L17-L16</f>
        <v>0</v>
      </c>
      <c r="M18" s="70"/>
      <c r="N18" s="143" t="s">
        <v>29</v>
      </c>
      <c r="O18" s="140">
        <f>O17-O16</f>
        <v>0</v>
      </c>
      <c r="P18" s="70"/>
      <c r="Q18" s="143" t="s">
        <v>29</v>
      </c>
      <c r="R18" s="140">
        <f>R17-R16</f>
        <v>0</v>
      </c>
      <c r="S18" s="70"/>
      <c r="T18" s="143" t="s">
        <v>29</v>
      </c>
      <c r="U18" s="140">
        <f>U17-U16</f>
        <v>0</v>
      </c>
      <c r="V18" s="70"/>
      <c r="W18" s="143" t="s">
        <v>29</v>
      </c>
      <c r="X18" s="140">
        <f>X17-X16</f>
        <v>0</v>
      </c>
      <c r="Y18" s="66"/>
    </row>
    <row r="19" spans="2:25" s="4" customFormat="1" ht="6" customHeight="1" x14ac:dyDescent="0.2">
      <c r="B19" s="63"/>
      <c r="C19" s="7"/>
      <c r="D19" s="177"/>
      <c r="E19" s="7"/>
      <c r="F19" s="69"/>
      <c r="G19" s="70"/>
      <c r="H19" s="70"/>
      <c r="I19" s="70"/>
      <c r="J19" s="70"/>
      <c r="K19" s="70"/>
      <c r="L19" s="7"/>
      <c r="M19" s="70"/>
      <c r="N19" s="70"/>
      <c r="O19" s="7"/>
      <c r="P19" s="70"/>
      <c r="Q19" s="70"/>
      <c r="R19" s="7"/>
      <c r="S19" s="70"/>
      <c r="T19" s="70"/>
      <c r="U19" s="7"/>
      <c r="V19" s="70"/>
      <c r="W19" s="7"/>
      <c r="X19" s="7"/>
      <c r="Y19" s="66"/>
    </row>
    <row r="20" spans="2:25" s="4" customFormat="1" ht="20.100000000000001" customHeight="1" x14ac:dyDescent="0.2">
      <c r="B20" s="63"/>
      <c r="C20" s="7"/>
      <c r="D20" s="177"/>
      <c r="E20" s="7"/>
      <c r="G20" s="193"/>
      <c r="H20" s="193"/>
      <c r="I20" s="193"/>
      <c r="J20" s="217" t="s">
        <v>54</v>
      </c>
      <c r="K20" s="194"/>
      <c r="L20" s="195" t="str">
        <f>IF(ISERROR(IF(ISBLANK($H$10)," ",(L17-$D$17)/$D$17))," ",IF(ISBLANK($H$10)," ",(L17-$D$17)/$D$17))</f>
        <v xml:space="preserve"> </v>
      </c>
      <c r="M20" s="70"/>
      <c r="N20" s="70"/>
      <c r="O20" s="195" t="str">
        <f>IF(ISERROR(IF(ISBLANK($H$10)," ",(O17-$D$17)/$D$17))," ",IF(ISBLANK($H$10)," ",(O17-$D$17)/$D$17))</f>
        <v xml:space="preserve"> </v>
      </c>
      <c r="P20" s="70"/>
      <c r="Q20" s="70"/>
      <c r="R20" s="195" t="str">
        <f>IF(ISERROR(IF(ISBLANK($H$10)," ",(R17-$D$17)/$D$17))," ",IF(ISBLANK($H$10)," ",(R17-$D$17)/$D$17))</f>
        <v xml:space="preserve"> </v>
      </c>
      <c r="S20" s="70"/>
      <c r="T20" s="70"/>
      <c r="U20" s="195" t="str">
        <f>IF(ISERROR(IF(ISBLANK($H$10)," ",(U17-$D$17)/$D$17))," ",IF(ISBLANK($H$10)," ",(U17-$D$17)/$D$17))</f>
        <v xml:space="preserve"> </v>
      </c>
      <c r="V20" s="70"/>
      <c r="W20" s="7"/>
      <c r="X20" s="195" t="str">
        <f>IF(ISERROR(IF(ISBLANK($H$10)," ",(X17-$D$17)/$D$17))," ",IF(ISBLANK($H$10)," ",(X17-$D$17)/$D$17))</f>
        <v xml:space="preserve"> </v>
      </c>
      <c r="Y20" s="66"/>
    </row>
    <row r="21" spans="2:25" ht="6" customHeight="1" x14ac:dyDescent="0.2">
      <c r="B21" s="73"/>
      <c r="C21" s="74"/>
      <c r="D21" s="178"/>
      <c r="E21" s="74"/>
      <c r="F21" s="76"/>
      <c r="G21" s="75"/>
      <c r="H21" s="75"/>
      <c r="I21" s="75"/>
      <c r="J21" s="75"/>
      <c r="K21" s="75"/>
      <c r="L21" s="74"/>
      <c r="M21" s="75"/>
      <c r="N21" s="75"/>
      <c r="O21" s="74"/>
      <c r="P21" s="75"/>
      <c r="Q21" s="75"/>
      <c r="R21" s="74"/>
      <c r="S21" s="75"/>
      <c r="T21" s="75"/>
      <c r="U21" s="74"/>
      <c r="V21" s="75"/>
      <c r="W21" s="74"/>
      <c r="X21" s="74"/>
      <c r="Y21" s="77"/>
    </row>
    <row r="22" spans="2:25" x14ac:dyDescent="0.2">
      <c r="L22" s="1"/>
    </row>
  </sheetData>
  <sheetProtection algorithmName="SHA-512" hashValue="C7k9NfNidMQq+80H5DXb2h74OkER8uVK5k1gitm+mGc6DdE8wj8D5OnaGXeAiwByO9K9VkdIQA3+w7lgi6DM6w==" saltValue="Nc2JZyQBFPNeHYkV0pXygQ==" spinCount="100000" sheet="1" formatCells="0" formatColumns="0" formatRows="0" insertColumns="0" insertRows="0" insertHyperlinks="0" deleteColumns="0" deleteRows="0" sort="0" autoFilter="0" pivotTables="0"/>
  <mergeCells count="2">
    <mergeCell ref="G4:H4"/>
    <mergeCell ref="G6:H6"/>
  </mergeCells>
  <phoneticPr fontId="0" type="noConversion"/>
  <conditionalFormatting sqref="D18">
    <cfRule type="cellIs" dxfId="16" priority="23" stopIfTrue="1" operator="lessThan">
      <formula>0</formula>
    </cfRule>
  </conditionalFormatting>
  <conditionalFormatting sqref="K6 N6 Q6 T6 W6">
    <cfRule type="cellIs" dxfId="15" priority="17" operator="equal">
      <formula>0</formula>
    </cfRule>
  </conditionalFormatting>
  <conditionalFormatting sqref="L18">
    <cfRule type="cellIs" dxfId="14" priority="16" operator="lessThan">
      <formula>0</formula>
    </cfRule>
  </conditionalFormatting>
  <conditionalFormatting sqref="X18 U18 R18 O18">
    <cfRule type="cellIs" dxfId="13" priority="15" operator="lessThan">
      <formula>0</formula>
    </cfRule>
  </conditionalFormatting>
  <conditionalFormatting sqref="K10 W10 T10 Q10 N10">
    <cfRule type="cellIs" dxfId="12" priority="13" operator="equal">
      <formula>0</formula>
    </cfRule>
  </conditionalFormatting>
  <conditionalFormatting sqref="H10">
    <cfRule type="cellIs" dxfId="11" priority="12" operator="equal">
      <formula>0</formula>
    </cfRule>
  </conditionalFormatting>
  <conditionalFormatting sqref="H11">
    <cfRule type="cellIs" dxfId="10" priority="11" operator="equal">
      <formula>0</formula>
    </cfRule>
  </conditionalFormatting>
  <conditionalFormatting sqref="H13">
    <cfRule type="cellIs" dxfId="9" priority="10" operator="equal">
      <formula>0</formula>
    </cfRule>
  </conditionalFormatting>
  <conditionalFormatting sqref="E18">
    <cfRule type="cellIs" dxfId="7" priority="8" stopIfTrue="1" operator="lessThan">
      <formula>0</formula>
    </cfRule>
  </conditionalFormatting>
  <conditionalFormatting sqref="N18">
    <cfRule type="cellIs" dxfId="6" priority="7" stopIfTrue="1" operator="lessThan">
      <formula>0</formula>
    </cfRule>
  </conditionalFormatting>
  <conditionalFormatting sqref="Q18">
    <cfRule type="cellIs" dxfId="5" priority="6" stopIfTrue="1" operator="lessThan">
      <formula>0</formula>
    </cfRule>
  </conditionalFormatting>
  <conditionalFormatting sqref="T18">
    <cfRule type="cellIs" dxfId="4" priority="5" stopIfTrue="1" operator="lessThan">
      <formula>0</formula>
    </cfRule>
  </conditionalFormatting>
  <conditionalFormatting sqref="W18">
    <cfRule type="cellIs" dxfId="3" priority="4" stopIfTrue="1" operator="lessThan">
      <formula>0</formula>
    </cfRule>
  </conditionalFormatting>
  <conditionalFormatting sqref="K18">
    <cfRule type="cellIs" dxfId="2" priority="3" stopIfTrue="1" operator="lessThan">
      <formula>0</formula>
    </cfRule>
  </conditionalFormatting>
  <conditionalFormatting sqref="L20">
    <cfRule type="cellIs" dxfId="1" priority="2" operator="lessThan">
      <formula>0</formula>
    </cfRule>
  </conditionalFormatting>
  <conditionalFormatting sqref="X20 U20 R20 O20">
    <cfRule type="cellIs" dxfId="0" priority="1" operator="lessThan">
      <formula>0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L'effet de levier</vt:lpstr>
      <vt:lpstr>Calcul de l'effet de levier</vt:lpstr>
      <vt:lpstr>Simulations</vt:lpstr>
      <vt:lpstr>Tx_IS_A</vt:lpstr>
      <vt:lpstr>Tx_IS_B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Utilisateur Windows</cp:lastModifiedBy>
  <cp:lastPrinted>2006-09-06T08:18:03Z</cp:lastPrinted>
  <dcterms:created xsi:type="dcterms:W3CDTF">1996-10-21T11:03:58Z</dcterms:created>
  <dcterms:modified xsi:type="dcterms:W3CDTF">2019-09-04T13:55:16Z</dcterms:modified>
</cp:coreProperties>
</file>