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errikoa\Boîte à outils\Financements\Endettement financier à terme\Outils\"/>
    </mc:Choice>
  </mc:AlternateContent>
  <xr:revisionPtr revIDLastSave="0" documentId="13_ncr:1_{ECF0EB01-8A5B-43F1-8939-0C7460F0C616}" xr6:coauthVersionLast="44" xr6:coauthVersionMax="44" xr10:uidLastSave="{00000000-0000-0000-0000-000000000000}"/>
  <bookViews>
    <workbookView xWindow="-108" yWindow="-108" windowWidth="23256" windowHeight="12576" tabRatio="741" xr2:uid="{00000000-000D-0000-FFFF-FFFF00000000}"/>
  </bookViews>
  <sheets>
    <sheet name="remboursements annuels" sheetId="11" r:id="rId1"/>
    <sheet name="remboursements périodiques" sheetId="13" r:id="rId2"/>
    <sheet name="récapitulatif" sheetId="12" r:id="rId3"/>
  </sheets>
  <externalReferences>
    <externalReference r:id="rId4"/>
  </externalReferences>
  <definedNames>
    <definedName name="annuité_emprunt">'[1]Remboursements annuels'!$L$3</definedName>
    <definedName name="annuité_emprunt1">'remboursements annuels'!$E$5</definedName>
    <definedName name="annuité_emprunt2">'remboursements annuels'!$K$5</definedName>
    <definedName name="annuité_emprunt3">'remboursements annuels'!$Q$5</definedName>
    <definedName name="annuité_emprunt4">'remboursements annuels'!$W$5</definedName>
    <definedName name="annuité_emprunt5">'remboursements annuels'!$AC$5</definedName>
    <definedName name="différé_emprunt1">'remboursements annuels'!$F$7</definedName>
    <definedName name="différé_emprunt2">'remboursements annuels'!$L$7</definedName>
    <definedName name="différé_emprunt3">'remboursements annuels'!$R$7</definedName>
    <definedName name="différé_emprunt4">'remboursements annuels'!$X$7</definedName>
    <definedName name="différé_emprunt5">'remboursements annuels'!$AD$7</definedName>
    <definedName name="emprunt">'[1]Remboursements annuels'!$C$3</definedName>
    <definedName name="emprunt1">'remboursements annuels'!$C$3</definedName>
    <definedName name="emprunt2">'remboursements annuels'!$I$3</definedName>
    <definedName name="emprunt3">'remboursements annuels'!$O$3</definedName>
    <definedName name="emprunt4">'remboursements annuels'!$U$3</definedName>
    <definedName name="emprunt5">'remboursements annuels'!$AA$3</definedName>
    <definedName name="périodicité">'[1]Remboursements annuels'!$F$5</definedName>
    <definedName name="périodicité_emprunt1">'remboursements annuels'!$E$7</definedName>
    <definedName name="périodicité_emprunt2">'remboursements annuels'!$K$7</definedName>
    <definedName name="périodicité_emprunt3">'remboursements annuels'!$Q$7</definedName>
    <definedName name="périodicité_emprunt4">'remboursements annuels'!$W$7</definedName>
    <definedName name="périodicité_emprunt5">'remboursements annuels'!$AC$7</definedName>
    <definedName name="taux_emprunt1">'remboursements annuels'!$F$3</definedName>
    <definedName name="taux_emprunt2">'remboursements annuels'!$L$3</definedName>
    <definedName name="taux_emprunt3">'remboursements annuels'!$R$3</definedName>
    <definedName name="taux_emprunt4">'remboursements annuels'!$X$3</definedName>
    <definedName name="taux_emprunt5">'remboursements annuels'!$AD$3</definedName>
    <definedName name="taux_in_fine">'[1]Remboursements annuels'!$V$4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C5" i="11" l="1"/>
  <c r="W5" i="11"/>
  <c r="R5" i="13" l="1"/>
  <c r="AA84" i="13" l="1"/>
  <c r="AC84" i="13" s="1"/>
  <c r="AA241" i="13" l="1"/>
  <c r="AC241" i="13" s="1"/>
  <c r="AA229" i="13"/>
  <c r="AC229" i="13" s="1"/>
  <c r="AA221" i="13"/>
  <c r="AC221" i="13" s="1"/>
  <c r="AA209" i="13"/>
  <c r="AC209" i="13" s="1"/>
  <c r="AA191" i="13"/>
  <c r="AC191" i="13" s="1"/>
  <c r="AA167" i="13"/>
  <c r="AC167" i="13" s="1"/>
  <c r="AA151" i="13"/>
  <c r="AC151" i="13" s="1"/>
  <c r="AA135" i="13"/>
  <c r="AC135" i="13" s="1"/>
  <c r="AA119" i="13"/>
  <c r="AC119" i="13" s="1"/>
  <c r="AA103" i="13"/>
  <c r="AC103" i="13" s="1"/>
  <c r="AA87" i="13"/>
  <c r="AC87" i="13" s="1"/>
  <c r="AA248" i="13"/>
  <c r="AC248" i="13" s="1"/>
  <c r="AA244" i="13"/>
  <c r="AC244" i="13" s="1"/>
  <c r="AA240" i="13"/>
  <c r="AC240" i="13" s="1"/>
  <c r="AA236" i="13"/>
  <c r="AC236" i="13" s="1"/>
  <c r="AA232" i="13"/>
  <c r="AC232" i="13" s="1"/>
  <c r="AA228" i="13"/>
  <c r="AC228" i="13" s="1"/>
  <c r="AA224" i="13"/>
  <c r="AC224" i="13" s="1"/>
  <c r="AA220" i="13"/>
  <c r="AC220" i="13" s="1"/>
  <c r="AA216" i="13"/>
  <c r="AC216" i="13" s="1"/>
  <c r="AA212" i="13"/>
  <c r="AC212" i="13" s="1"/>
  <c r="AA208" i="13"/>
  <c r="AC208" i="13" s="1"/>
  <c r="AA204" i="13"/>
  <c r="AC204" i="13" s="1"/>
  <c r="AA196" i="13"/>
  <c r="AC196" i="13" s="1"/>
  <c r="AA188" i="13"/>
  <c r="AC188" i="13" s="1"/>
  <c r="AA180" i="13"/>
  <c r="AC180" i="13" s="1"/>
  <c r="AA172" i="13"/>
  <c r="AC172" i="13" s="1"/>
  <c r="AA164" i="13"/>
  <c r="AA156" i="13"/>
  <c r="AA148" i="13"/>
  <c r="AA140" i="13"/>
  <c r="AA132" i="13"/>
  <c r="AA124" i="13"/>
  <c r="AA116" i="13"/>
  <c r="AC116" i="13" s="1"/>
  <c r="AA108" i="13"/>
  <c r="AC108" i="13" s="1"/>
  <c r="AA100" i="13"/>
  <c r="AC100" i="13" s="1"/>
  <c r="AA92" i="13"/>
  <c r="AA59" i="13"/>
  <c r="AC59" i="13" s="1"/>
  <c r="AA63" i="13"/>
  <c r="AC63" i="13" s="1"/>
  <c r="AA67" i="13"/>
  <c r="AC67" i="13" s="1"/>
  <c r="AA71" i="13"/>
  <c r="AC71" i="13" s="1"/>
  <c r="AB71" i="13" s="1"/>
  <c r="AA75" i="13"/>
  <c r="AC75" i="13" s="1"/>
  <c r="AA79" i="13"/>
  <c r="AC79" i="13" s="1"/>
  <c r="AA60" i="13"/>
  <c r="AA64" i="13"/>
  <c r="AC64" i="13" s="1"/>
  <c r="AB64" i="13" s="1"/>
  <c r="AA68" i="13"/>
  <c r="AA72" i="13"/>
  <c r="AA76" i="13"/>
  <c r="AC76" i="13" s="1"/>
  <c r="AA61" i="13"/>
  <c r="AC61" i="13" s="1"/>
  <c r="AA65" i="13"/>
  <c r="AC65" i="13" s="1"/>
  <c r="AA69" i="13"/>
  <c r="AC69" i="13" s="1"/>
  <c r="AA73" i="13"/>
  <c r="AA77" i="13"/>
  <c r="AC77" i="13" s="1"/>
  <c r="AA81" i="13"/>
  <c r="AC81" i="13" s="1"/>
  <c r="AA85" i="13"/>
  <c r="AC85" i="13" s="1"/>
  <c r="AA89" i="13"/>
  <c r="AA93" i="13"/>
  <c r="AA97" i="13"/>
  <c r="AC97" i="13" s="1"/>
  <c r="AA101" i="13"/>
  <c r="AC101" i="13" s="1"/>
  <c r="AA105" i="13"/>
  <c r="AC105" i="13" s="1"/>
  <c r="AB105" i="13" s="1"/>
  <c r="AA109" i="13"/>
  <c r="AC109" i="13" s="1"/>
  <c r="AA113" i="13"/>
  <c r="AC113" i="13" s="1"/>
  <c r="AA117" i="13"/>
  <c r="AC117" i="13" s="1"/>
  <c r="AA121" i="13"/>
  <c r="AC121" i="13" s="1"/>
  <c r="AA125" i="13"/>
  <c r="AA129" i="13"/>
  <c r="AA133" i="13"/>
  <c r="AA137" i="13"/>
  <c r="AA141" i="13"/>
  <c r="AA145" i="13"/>
  <c r="AA149" i="13"/>
  <c r="AA153" i="13"/>
  <c r="AA157" i="13"/>
  <c r="AA161" i="13"/>
  <c r="AA165" i="13"/>
  <c r="AC165" i="13" s="1"/>
  <c r="AA169" i="13"/>
  <c r="AC169" i="13" s="1"/>
  <c r="AA173" i="13"/>
  <c r="AC173" i="13" s="1"/>
  <c r="AA177" i="13"/>
  <c r="AC177" i="13" s="1"/>
  <c r="AA181" i="13"/>
  <c r="AC181" i="13" s="1"/>
  <c r="AA185" i="13"/>
  <c r="AC185" i="13" s="1"/>
  <c r="AA189" i="13"/>
  <c r="AA193" i="13"/>
  <c r="AC193" i="13" s="1"/>
  <c r="AA197" i="13"/>
  <c r="AC197" i="13" s="1"/>
  <c r="AA201" i="13"/>
  <c r="AC201" i="13" s="1"/>
  <c r="AA58" i="13"/>
  <c r="AA62" i="13"/>
  <c r="AA66" i="13"/>
  <c r="AA70" i="13"/>
  <c r="AA74" i="13"/>
  <c r="AC74" i="13" s="1"/>
  <c r="AA78" i="13"/>
  <c r="AC78" i="13" s="1"/>
  <c r="AA82" i="13"/>
  <c r="AC82" i="13" s="1"/>
  <c r="AA86" i="13"/>
  <c r="AC86" i="13" s="1"/>
  <c r="AA90" i="13"/>
  <c r="AC90" i="13" s="1"/>
  <c r="AB90" i="13" s="1"/>
  <c r="AA94" i="13"/>
  <c r="AA98" i="13"/>
  <c r="AC98" i="13" s="1"/>
  <c r="AA102" i="13"/>
  <c r="AC102" i="13" s="1"/>
  <c r="AA106" i="13"/>
  <c r="AC106" i="13" s="1"/>
  <c r="AA110" i="13"/>
  <c r="AC110" i="13" s="1"/>
  <c r="AA114" i="13"/>
  <c r="AC114" i="13" s="1"/>
  <c r="AA118" i="13"/>
  <c r="AC118" i="13" s="1"/>
  <c r="AA122" i="13"/>
  <c r="AC122" i="13" s="1"/>
  <c r="AA126" i="13"/>
  <c r="AA130" i="13"/>
  <c r="AA134" i="13"/>
  <c r="AA138" i="13"/>
  <c r="AA142" i="13"/>
  <c r="AA146" i="13"/>
  <c r="AA150" i="13"/>
  <c r="AA154" i="13"/>
  <c r="AA158" i="13"/>
  <c r="AA162" i="13"/>
  <c r="AA166" i="13"/>
  <c r="AC166" i="13" s="1"/>
  <c r="AA170" i="13"/>
  <c r="AC170" i="13" s="1"/>
  <c r="AA174" i="13"/>
  <c r="AC174" i="13" s="1"/>
  <c r="AA178" i="13"/>
  <c r="AC178" i="13" s="1"/>
  <c r="AA182" i="13"/>
  <c r="AC182" i="13" s="1"/>
  <c r="AA186" i="13"/>
  <c r="AC186" i="13" s="1"/>
  <c r="AA190" i="13"/>
  <c r="AC190" i="13" s="1"/>
  <c r="AA194" i="13"/>
  <c r="AC194" i="13" s="1"/>
  <c r="AA198" i="13"/>
  <c r="AC198" i="13" s="1"/>
  <c r="AA202" i="13"/>
  <c r="AC202" i="13" s="1"/>
  <c r="AA249" i="13"/>
  <c r="AA233" i="13"/>
  <c r="AC233" i="13" s="1"/>
  <c r="AA217" i="13"/>
  <c r="AC217" i="13" s="1"/>
  <c r="AA205" i="13"/>
  <c r="AC205" i="13" s="1"/>
  <c r="AA183" i="13"/>
  <c r="AC183" i="13" s="1"/>
  <c r="AA159" i="13"/>
  <c r="AC159" i="13" s="1"/>
  <c r="AA143" i="13"/>
  <c r="AC143" i="13" s="1"/>
  <c r="AA111" i="13"/>
  <c r="AC111" i="13" s="1"/>
  <c r="AA95" i="13"/>
  <c r="AA247" i="13"/>
  <c r="AC247" i="13" s="1"/>
  <c r="AA243" i="13"/>
  <c r="AC243" i="13" s="1"/>
  <c r="AA239" i="13"/>
  <c r="AC239" i="13" s="1"/>
  <c r="AA235" i="13"/>
  <c r="AC235" i="13" s="1"/>
  <c r="AA231" i="13"/>
  <c r="AC231" i="13" s="1"/>
  <c r="AA227" i="13"/>
  <c r="AC227" i="13" s="1"/>
  <c r="AA223" i="13"/>
  <c r="AC223" i="13" s="1"/>
  <c r="AA219" i="13"/>
  <c r="AC219" i="13" s="1"/>
  <c r="AA215" i="13"/>
  <c r="AC215" i="13" s="1"/>
  <c r="AA211" i="13"/>
  <c r="AC211" i="13" s="1"/>
  <c r="AA207" i="13"/>
  <c r="AC207" i="13" s="1"/>
  <c r="AA203" i="13"/>
  <c r="AC203" i="13" s="1"/>
  <c r="AA195" i="13"/>
  <c r="AC195" i="13" s="1"/>
  <c r="AA187" i="13"/>
  <c r="AC187" i="13" s="1"/>
  <c r="AA179" i="13"/>
  <c r="AC179" i="13" s="1"/>
  <c r="AA171" i="13"/>
  <c r="AC171" i="13" s="1"/>
  <c r="AA163" i="13"/>
  <c r="AC163" i="13" s="1"/>
  <c r="AA155" i="13"/>
  <c r="AC155" i="13" s="1"/>
  <c r="AA147" i="13"/>
  <c r="AC147" i="13" s="1"/>
  <c r="AA139" i="13"/>
  <c r="AC139" i="13" s="1"/>
  <c r="AA131" i="13"/>
  <c r="AC131" i="13" s="1"/>
  <c r="AA123" i="13"/>
  <c r="AC123" i="13" s="1"/>
  <c r="AA115" i="13"/>
  <c r="AC115" i="13" s="1"/>
  <c r="AA107" i="13"/>
  <c r="AC107" i="13" s="1"/>
  <c r="AA99" i="13"/>
  <c r="AC99" i="13" s="1"/>
  <c r="AA91" i="13"/>
  <c r="AA83" i="13"/>
  <c r="AC83" i="13" s="1"/>
  <c r="AA245" i="13"/>
  <c r="AC245" i="13" s="1"/>
  <c r="AA237" i="13"/>
  <c r="AC237" i="13" s="1"/>
  <c r="AA225" i="13"/>
  <c r="AC225" i="13" s="1"/>
  <c r="AA213" i="13"/>
  <c r="AC213" i="13" s="1"/>
  <c r="AA199" i="13"/>
  <c r="AC199" i="13" s="1"/>
  <c r="AA175" i="13"/>
  <c r="AC175" i="13" s="1"/>
  <c r="AA127" i="13"/>
  <c r="AC127" i="13" s="1"/>
  <c r="AA246" i="13"/>
  <c r="AC246" i="13" s="1"/>
  <c r="AA242" i="13"/>
  <c r="AC242" i="13" s="1"/>
  <c r="AA238" i="13"/>
  <c r="AC238" i="13" s="1"/>
  <c r="AA234" i="13"/>
  <c r="AC234" i="13" s="1"/>
  <c r="AA230" i="13"/>
  <c r="AC230" i="13" s="1"/>
  <c r="AA226" i="13"/>
  <c r="AC226" i="13" s="1"/>
  <c r="AA222" i="13"/>
  <c r="AC222" i="13" s="1"/>
  <c r="AA218" i="13"/>
  <c r="AC218" i="13" s="1"/>
  <c r="AA214" i="13"/>
  <c r="AC214" i="13" s="1"/>
  <c r="AA210" i="13"/>
  <c r="AC210" i="13" s="1"/>
  <c r="AA206" i="13"/>
  <c r="AC206" i="13" s="1"/>
  <c r="AA200" i="13"/>
  <c r="AC200" i="13" s="1"/>
  <c r="AA192" i="13"/>
  <c r="AC192" i="13" s="1"/>
  <c r="AA184" i="13"/>
  <c r="AC184" i="13" s="1"/>
  <c r="AA176" i="13"/>
  <c r="AC176" i="13" s="1"/>
  <c r="AA168" i="13"/>
  <c r="AC168" i="13" s="1"/>
  <c r="AA160" i="13"/>
  <c r="AA152" i="13"/>
  <c r="AA144" i="13"/>
  <c r="AA136" i="13"/>
  <c r="AA128" i="13"/>
  <c r="AA120" i="13"/>
  <c r="AC120" i="13" s="1"/>
  <c r="AB120" i="13" s="1"/>
  <c r="AA112" i="13"/>
  <c r="AC112" i="13" s="1"/>
  <c r="AB112" i="13" s="1"/>
  <c r="AA104" i="13"/>
  <c r="AC104" i="13" s="1"/>
  <c r="AA96" i="13"/>
  <c r="AC96" i="13" s="1"/>
  <c r="AA88" i="13"/>
  <c r="AA80" i="13"/>
  <c r="AC80" i="13" s="1"/>
  <c r="AC93" i="13"/>
  <c r="AB93" i="13" s="1"/>
  <c r="AB75" i="13"/>
  <c r="AB84" i="13"/>
  <c r="AB220" i="13"/>
  <c r="AB87" i="13"/>
  <c r="AB81" i="13"/>
  <c r="AB159" i="13"/>
  <c r="AB82" i="13"/>
  <c r="AB181" i="13"/>
  <c r="AB221" i="13"/>
  <c r="AA5" i="13"/>
  <c r="AB178" i="13" l="1"/>
  <c r="AB151" i="13"/>
  <c r="AB236" i="13"/>
  <c r="AB204" i="13"/>
  <c r="AB248" i="13"/>
  <c r="AB216" i="13"/>
  <c r="AB118" i="13"/>
  <c r="AB83" i="13"/>
  <c r="AB198" i="13"/>
  <c r="AB192" i="13"/>
  <c r="AB227" i="13"/>
  <c r="AB197" i="13"/>
  <c r="AB223" i="13"/>
  <c r="AB86" i="13"/>
  <c r="AB85" i="13"/>
  <c r="AB188" i="13"/>
  <c r="AB121" i="13"/>
  <c r="AB166" i="13"/>
  <c r="AB165" i="13"/>
  <c r="AB185" i="13"/>
  <c r="AB117" i="13"/>
  <c r="AB246" i="13"/>
  <c r="AB114" i="13"/>
  <c r="AB194" i="13"/>
  <c r="AB193" i="13"/>
  <c r="AB98" i="13"/>
  <c r="AB113" i="13"/>
  <c r="AB67" i="13"/>
  <c r="AB177" i="13"/>
  <c r="AB187" i="13"/>
  <c r="AB211" i="13"/>
  <c r="AB243" i="13"/>
  <c r="AB183" i="13"/>
  <c r="AB172" i="13"/>
  <c r="AB97" i="13"/>
  <c r="AB65" i="13"/>
  <c r="AB108" i="13"/>
  <c r="AB245" i="13"/>
  <c r="AB207" i="13"/>
  <c r="AB147" i="13"/>
  <c r="AB96" i="13"/>
  <c r="AB119" i="13"/>
  <c r="AB233" i="13"/>
  <c r="AB182" i="13"/>
  <c r="AB232" i="13"/>
  <c r="AB191" i="13"/>
  <c r="AB102" i="13"/>
  <c r="AB196" i="13"/>
  <c r="AB135" i="13"/>
  <c r="AB101" i="13"/>
  <c r="AB209" i="13"/>
  <c r="AB100" i="13"/>
  <c r="AB212" i="13"/>
  <c r="AB225" i="13"/>
  <c r="AB106" i="13"/>
  <c r="AB219" i="13"/>
  <c r="AB171" i="13"/>
  <c r="AB239" i="13"/>
  <c r="AB170" i="13"/>
  <c r="AB122" i="13"/>
  <c r="AB74" i="13"/>
  <c r="AB238" i="13"/>
  <c r="AB228" i="13"/>
  <c r="AB186" i="13"/>
  <c r="AB201" i="13"/>
  <c r="AB139" i="13"/>
  <c r="AB241" i="13"/>
  <c r="AB217" i="13"/>
  <c r="AB203" i="13"/>
  <c r="AB179" i="13"/>
  <c r="AB244" i="13"/>
  <c r="AB235" i="13"/>
  <c r="AB202" i="13"/>
  <c r="AB143" i="13"/>
  <c r="AB59" i="13"/>
  <c r="AB169" i="13"/>
  <c r="AB115" i="13"/>
  <c r="AB240" i="13"/>
  <c r="AB103" i="13"/>
  <c r="AB224" i="13"/>
  <c r="AB214" i="13"/>
  <c r="AB155" i="13"/>
  <c r="AB229" i="13"/>
  <c r="AB199" i="13"/>
  <c r="AB230" i="13"/>
  <c r="AB123" i="13"/>
  <c r="AB63" i="13"/>
  <c r="AB116" i="13"/>
  <c r="AB76" i="13"/>
  <c r="AB222" i="13"/>
  <c r="AB206" i="13"/>
  <c r="AB208" i="13"/>
  <c r="AB176" i="13"/>
  <c r="AB167" i="13"/>
  <c r="AB180" i="13"/>
  <c r="AB107" i="13"/>
  <c r="AB237" i="13"/>
  <c r="AB184" i="13"/>
  <c r="AB242" i="13"/>
  <c r="AB218" i="13"/>
  <c r="AB175" i="13"/>
  <c r="AB190" i="13"/>
  <c r="AB174" i="13"/>
  <c r="AB213" i="13"/>
  <c r="AB173" i="13"/>
  <c r="AB210" i="13"/>
  <c r="AB78" i="13"/>
  <c r="AB109" i="13"/>
  <c r="AB79" i="13"/>
  <c r="AB226" i="13"/>
  <c r="AB111" i="13"/>
  <c r="AB110" i="13"/>
  <c r="AB77" i="13"/>
  <c r="AB61" i="13"/>
  <c r="AC158" i="13"/>
  <c r="AB158" i="13" s="1"/>
  <c r="AC142" i="13"/>
  <c r="AB142" i="13" s="1"/>
  <c r="AC126" i="13"/>
  <c r="AB126" i="13" s="1"/>
  <c r="AC94" i="13"/>
  <c r="AB94" i="13" s="1"/>
  <c r="AC62" i="13"/>
  <c r="AB62" i="13" s="1"/>
  <c r="AC157" i="13"/>
  <c r="AB157" i="13" s="1"/>
  <c r="AC141" i="13"/>
  <c r="AB141" i="13" s="1"/>
  <c r="AC125" i="13"/>
  <c r="AB125" i="13" s="1"/>
  <c r="AC60" i="13"/>
  <c r="AB60" i="13" s="1"/>
  <c r="AC148" i="13"/>
  <c r="AB148" i="13" s="1"/>
  <c r="AC144" i="13"/>
  <c r="AB144" i="13" s="1"/>
  <c r="AC154" i="13"/>
  <c r="AB154" i="13" s="1"/>
  <c r="AC138" i="13"/>
  <c r="AB138" i="13" s="1"/>
  <c r="AC58" i="13"/>
  <c r="AC153" i="13"/>
  <c r="AB153" i="13" s="1"/>
  <c r="AC137" i="13"/>
  <c r="AB137" i="13" s="1"/>
  <c r="AC89" i="13"/>
  <c r="AB89" i="13" s="1"/>
  <c r="AC73" i="13"/>
  <c r="AB73" i="13" s="1"/>
  <c r="AC72" i="13"/>
  <c r="AB72" i="13" s="1"/>
  <c r="AC92" i="13"/>
  <c r="AB92" i="13" s="1"/>
  <c r="AC124" i="13"/>
  <c r="AB124" i="13" s="1"/>
  <c r="AC156" i="13"/>
  <c r="AB156" i="13" s="1"/>
  <c r="AC136" i="13"/>
  <c r="AB136" i="13" s="1"/>
  <c r="AB231" i="13"/>
  <c r="AB205" i="13"/>
  <c r="AB131" i="13"/>
  <c r="AB99" i="13"/>
  <c r="AC88" i="13"/>
  <c r="AB88" i="13" s="1"/>
  <c r="AC152" i="13"/>
  <c r="AB152" i="13" s="1"/>
  <c r="AC150" i="13"/>
  <c r="AB150" i="13" s="1"/>
  <c r="AC134" i="13"/>
  <c r="AB134" i="13" s="1"/>
  <c r="AC70" i="13"/>
  <c r="AB70" i="13" s="1"/>
  <c r="AC149" i="13"/>
  <c r="AB149" i="13" s="1"/>
  <c r="AC133" i="13"/>
  <c r="AB133" i="13" s="1"/>
  <c r="AC68" i="13"/>
  <c r="AB68" i="13" s="1"/>
  <c r="AC132" i="13"/>
  <c r="AB132" i="13" s="1"/>
  <c r="AC164" i="13"/>
  <c r="AB164" i="13" s="1"/>
  <c r="AB247" i="13"/>
  <c r="AB215" i="13"/>
  <c r="AB234" i="13"/>
  <c r="AB163" i="13"/>
  <c r="AB195" i="13"/>
  <c r="AB200" i="13"/>
  <c r="AB168" i="13"/>
  <c r="AB127" i="13"/>
  <c r="AB104" i="13"/>
  <c r="AB80" i="13"/>
  <c r="AC128" i="13"/>
  <c r="AB128" i="13" s="1"/>
  <c r="AC160" i="13"/>
  <c r="AB160" i="13" s="1"/>
  <c r="AC91" i="13"/>
  <c r="AB91" i="13" s="1"/>
  <c r="AC95" i="13"/>
  <c r="AB95" i="13" s="1"/>
  <c r="AC162" i="13"/>
  <c r="AB162" i="13" s="1"/>
  <c r="AC146" i="13"/>
  <c r="AB146" i="13" s="1"/>
  <c r="AC130" i="13"/>
  <c r="AB130" i="13" s="1"/>
  <c r="AC66" i="13"/>
  <c r="AB66" i="13" s="1"/>
  <c r="AC161" i="13"/>
  <c r="AB161" i="13" s="1"/>
  <c r="AC145" i="13"/>
  <c r="AB145" i="13" s="1"/>
  <c r="AC129" i="13"/>
  <c r="AB129" i="13" s="1"/>
  <c r="AC140" i="13"/>
  <c r="AB140" i="13" s="1"/>
  <c r="AB69" i="13"/>
  <c r="C5" i="13"/>
  <c r="AB58" i="13" l="1"/>
  <c r="Z12" i="13"/>
  <c r="T12" i="13"/>
  <c r="T13" i="13" s="1"/>
  <c r="N12" i="13"/>
  <c r="N13" i="13" s="1"/>
  <c r="N14" i="13" s="1"/>
  <c r="H12" i="13"/>
  <c r="H13" i="13" s="1"/>
  <c r="B12" i="13"/>
  <c r="Z9" i="13"/>
  <c r="T9" i="13"/>
  <c r="N9" i="13"/>
  <c r="H9" i="13"/>
  <c r="B9" i="13"/>
  <c r="AB6" i="13"/>
  <c r="V6" i="13"/>
  <c r="P6" i="13"/>
  <c r="J6" i="13"/>
  <c r="D6" i="13"/>
  <c r="AD5" i="13"/>
  <c r="X5" i="13"/>
  <c r="L5" i="13"/>
  <c r="F5" i="13"/>
  <c r="L4" i="13"/>
  <c r="R4" i="13"/>
  <c r="X4" i="13"/>
  <c r="AD4" i="13"/>
  <c r="F4" i="13"/>
  <c r="U5" i="13"/>
  <c r="O5" i="13"/>
  <c r="I5" i="13"/>
  <c r="I4" i="13"/>
  <c r="O4" i="13"/>
  <c r="U4" i="13"/>
  <c r="AA4" i="13"/>
  <c r="C4" i="13"/>
  <c r="AC189" i="13" l="1"/>
  <c r="AB189" i="13" s="1"/>
  <c r="N15" i="13"/>
  <c r="T14" i="13"/>
  <c r="H14" i="13"/>
  <c r="B13" i="13"/>
  <c r="Z13" i="13"/>
  <c r="G3" i="12"/>
  <c r="F3" i="12"/>
  <c r="E3" i="12"/>
  <c r="D3" i="12"/>
  <c r="C3" i="12"/>
  <c r="C4" i="12"/>
  <c r="C1" i="12" s="1"/>
  <c r="D4" i="12"/>
  <c r="D1" i="12" s="1"/>
  <c r="E4" i="12"/>
  <c r="E1" i="12" s="1"/>
  <c r="F4" i="12"/>
  <c r="F1" i="12" s="1"/>
  <c r="G4" i="12"/>
  <c r="G1" i="12" s="1"/>
  <c r="C5" i="12"/>
  <c r="D5" i="12"/>
  <c r="E5" i="12"/>
  <c r="F5" i="12"/>
  <c r="G5" i="12"/>
  <c r="C6" i="12"/>
  <c r="D6" i="12"/>
  <c r="E6" i="12"/>
  <c r="F6" i="12"/>
  <c r="G6" i="12"/>
  <c r="D8" i="12" l="1"/>
  <c r="I3" i="12"/>
  <c r="N16" i="13"/>
  <c r="Z14" i="13"/>
  <c r="T15" i="13"/>
  <c r="H15" i="13"/>
  <c r="B14" i="13"/>
  <c r="I4" i="12"/>
  <c r="AD7" i="11"/>
  <c r="X7" i="11"/>
  <c r="R7" i="11"/>
  <c r="L7" i="11"/>
  <c r="F7" i="11"/>
  <c r="AA52" i="13" l="1"/>
  <c r="AA40" i="13"/>
  <c r="AC249" i="13"/>
  <c r="AB249" i="13" s="1"/>
  <c r="T16" i="13"/>
  <c r="H16" i="13"/>
  <c r="Z15" i="13"/>
  <c r="B15" i="13"/>
  <c r="N17" i="13"/>
  <c r="K7" i="11"/>
  <c r="E7" i="11"/>
  <c r="AC7" i="11"/>
  <c r="AA27" i="13" s="1"/>
  <c r="W7" i="11"/>
  <c r="Q7" i="11"/>
  <c r="AA31" i="13" l="1"/>
  <c r="AA16" i="13"/>
  <c r="AA24" i="13"/>
  <c r="AA10" i="13"/>
  <c r="AC10" i="13" s="1"/>
  <c r="AD10" i="13" s="1"/>
  <c r="AA43" i="13"/>
  <c r="AA20" i="13"/>
  <c r="AA36" i="13"/>
  <c r="AB36" i="13" s="1"/>
  <c r="AA21" i="13"/>
  <c r="AC21" i="13" s="1"/>
  <c r="AA30" i="13"/>
  <c r="AC30" i="13" s="1"/>
  <c r="AA42" i="13"/>
  <c r="AA15" i="13"/>
  <c r="AB15" i="13" s="1"/>
  <c r="AA54" i="13"/>
  <c r="AB54" i="13" s="1"/>
  <c r="AA26" i="13"/>
  <c r="AA49" i="13"/>
  <c r="AC49" i="13" s="1"/>
  <c r="AA45" i="13"/>
  <c r="AB45" i="13" s="1"/>
  <c r="AA57" i="13"/>
  <c r="AC57" i="13" s="1"/>
  <c r="AA23" i="13"/>
  <c r="AC23" i="13" s="1"/>
  <c r="AB23" i="13" s="1"/>
  <c r="AA38" i="13"/>
  <c r="AC38" i="13" s="1"/>
  <c r="AA19" i="13"/>
  <c r="AC19" i="13" s="1"/>
  <c r="AA51" i="13"/>
  <c r="AC51" i="13" s="1"/>
  <c r="AC27" i="13"/>
  <c r="AB27" i="13"/>
  <c r="AB30" i="13"/>
  <c r="AC42" i="13"/>
  <c r="AB42" i="13"/>
  <c r="AC15" i="13"/>
  <c r="AC26" i="13"/>
  <c r="AB26" i="13"/>
  <c r="AB49" i="13"/>
  <c r="AB38" i="13"/>
  <c r="AA33" i="13"/>
  <c r="AA35" i="13"/>
  <c r="AA47" i="13"/>
  <c r="AA13" i="13"/>
  <c r="AA41" i="13"/>
  <c r="AA22" i="13"/>
  <c r="AA46" i="13"/>
  <c r="AA17" i="13"/>
  <c r="AA53" i="13"/>
  <c r="AA55" i="13"/>
  <c r="AA12" i="13"/>
  <c r="AA50" i="13"/>
  <c r="AA48" i="13"/>
  <c r="AA14" i="13"/>
  <c r="AC16" i="13"/>
  <c r="AB16" i="13"/>
  <c r="AC40" i="13"/>
  <c r="AB40" i="13"/>
  <c r="AC31" i="13"/>
  <c r="AB31" i="13"/>
  <c r="AC52" i="13"/>
  <c r="AB52" i="13"/>
  <c r="AC24" i="13"/>
  <c r="AB24" i="13"/>
  <c r="AC43" i="13"/>
  <c r="AB43" i="13"/>
  <c r="AC20" i="13"/>
  <c r="AB20" i="13"/>
  <c r="AA18" i="13"/>
  <c r="AA29" i="13"/>
  <c r="AA56" i="13"/>
  <c r="AA28" i="13"/>
  <c r="AA44" i="13"/>
  <c r="AA11" i="13"/>
  <c r="AC11" i="13" s="1"/>
  <c r="AB11" i="13" s="1"/>
  <c r="AA37" i="13"/>
  <c r="AA39" i="13"/>
  <c r="AA25" i="13"/>
  <c r="AA34" i="13"/>
  <c r="AA32" i="13"/>
  <c r="Z16" i="13"/>
  <c r="B16" i="13"/>
  <c r="H17" i="13"/>
  <c r="N18" i="13"/>
  <c r="T17" i="13"/>
  <c r="U16" i="13"/>
  <c r="AC54" i="13" l="1"/>
  <c r="AB21" i="13"/>
  <c r="AB10" i="13"/>
  <c r="AB57" i="13"/>
  <c r="AB51" i="13"/>
  <c r="AC45" i="13"/>
  <c r="AB19" i="13"/>
  <c r="AC36" i="13"/>
  <c r="AC14" i="13"/>
  <c r="AB14" i="13"/>
  <c r="AC22" i="13"/>
  <c r="AB22" i="13"/>
  <c r="AC25" i="13"/>
  <c r="AB25" i="13"/>
  <c r="AC18" i="13"/>
  <c r="AB18" i="13"/>
  <c r="AC53" i="13"/>
  <c r="AB53" i="13"/>
  <c r="AC33" i="13"/>
  <c r="AB33" i="13"/>
  <c r="AC39" i="13"/>
  <c r="AB39" i="13"/>
  <c r="AC28" i="13"/>
  <c r="AB28" i="13"/>
  <c r="AC50" i="13"/>
  <c r="AB50" i="13"/>
  <c r="AC17" i="13"/>
  <c r="AB17" i="13"/>
  <c r="AC13" i="13"/>
  <c r="AB13" i="13"/>
  <c r="AC34" i="13"/>
  <c r="AB34" i="13"/>
  <c r="AC29" i="13"/>
  <c r="AB29" i="13"/>
  <c r="AC55" i="13"/>
  <c r="AB55" i="13"/>
  <c r="AC35" i="13"/>
  <c r="AB35" i="13"/>
  <c r="AC44" i="13"/>
  <c r="AB44" i="13"/>
  <c r="AC48" i="13"/>
  <c r="AB48" i="13"/>
  <c r="AC41" i="13"/>
  <c r="AB41" i="13"/>
  <c r="AC32" i="13"/>
  <c r="AB32" i="13"/>
  <c r="AC37" i="13"/>
  <c r="AB37" i="13"/>
  <c r="AC56" i="13"/>
  <c r="AB56" i="13"/>
  <c r="AD11" i="13"/>
  <c r="AC12" i="13"/>
  <c r="AB12" i="13"/>
  <c r="AC46" i="13"/>
  <c r="AB46" i="13"/>
  <c r="AC47" i="13"/>
  <c r="AB47" i="13"/>
  <c r="W16" i="13"/>
  <c r="V16" i="13" s="1"/>
  <c r="W6" i="13"/>
  <c r="U10" i="13"/>
  <c r="W10" i="13" s="1"/>
  <c r="X10" i="13" s="1"/>
  <c r="U11" i="13"/>
  <c r="U12" i="13"/>
  <c r="U13" i="13"/>
  <c r="U14" i="13"/>
  <c r="U15" i="13"/>
  <c r="AC6" i="13"/>
  <c r="N19" i="13"/>
  <c r="B17" i="13"/>
  <c r="T18" i="13"/>
  <c r="U17" i="13"/>
  <c r="H18" i="13"/>
  <c r="Z17" i="13"/>
  <c r="Q5" i="11"/>
  <c r="K5" i="11"/>
  <c r="AD12" i="13" l="1"/>
  <c r="AD13" i="13" s="1"/>
  <c r="AD14" i="13" s="1"/>
  <c r="AD15" i="13" s="1"/>
  <c r="AD16" i="13" s="1"/>
  <c r="AD17" i="13" s="1"/>
  <c r="AD18" i="13" s="1"/>
  <c r="AD19" i="13" s="1"/>
  <c r="AD20" i="13" s="1"/>
  <c r="AD21" i="13" s="1"/>
  <c r="AD22" i="13" s="1"/>
  <c r="AD23" i="13" s="1"/>
  <c r="AD24" i="13" s="1"/>
  <c r="AD25" i="13" s="1"/>
  <c r="AD26" i="13" s="1"/>
  <c r="AD27" i="13" s="1"/>
  <c r="AD28" i="13" s="1"/>
  <c r="AD29" i="13" s="1"/>
  <c r="AD30" i="13" s="1"/>
  <c r="AD31" i="13" s="1"/>
  <c r="AD32" i="13" s="1"/>
  <c r="AD33" i="13" s="1"/>
  <c r="AD34" i="13" s="1"/>
  <c r="AD35" i="13" s="1"/>
  <c r="AD36" i="13" s="1"/>
  <c r="AD37" i="13" s="1"/>
  <c r="AD38" i="13" s="1"/>
  <c r="AD39" i="13" s="1"/>
  <c r="AD40" i="13" s="1"/>
  <c r="AD41" i="13" s="1"/>
  <c r="AD42" i="13" s="1"/>
  <c r="AD43" i="13" s="1"/>
  <c r="AD44" i="13" s="1"/>
  <c r="AD45" i="13" s="1"/>
  <c r="AD46" i="13" s="1"/>
  <c r="AD47" i="13" s="1"/>
  <c r="AD48" i="13" s="1"/>
  <c r="AD49" i="13" s="1"/>
  <c r="AD50" i="13" s="1"/>
  <c r="AD51" i="13" s="1"/>
  <c r="AD52" i="13" s="1"/>
  <c r="AD53" i="13" s="1"/>
  <c r="AD54" i="13" s="1"/>
  <c r="AD55" i="13" s="1"/>
  <c r="AD56" i="13" s="1"/>
  <c r="AD57" i="13" s="1"/>
  <c r="AD58" i="13" s="1"/>
  <c r="AD59" i="13" s="1"/>
  <c r="AD60" i="13" s="1"/>
  <c r="AD61" i="13" s="1"/>
  <c r="AD62" i="13" s="1"/>
  <c r="AD63" i="13" s="1"/>
  <c r="AD64" i="13" s="1"/>
  <c r="AD65" i="13" s="1"/>
  <c r="AD66" i="13" s="1"/>
  <c r="AD67" i="13" s="1"/>
  <c r="AD68" i="13" s="1"/>
  <c r="AD69" i="13" s="1"/>
  <c r="AD70" i="13" s="1"/>
  <c r="AD71" i="13" s="1"/>
  <c r="AD72" i="13" s="1"/>
  <c r="AD73" i="13" s="1"/>
  <c r="AD74" i="13" s="1"/>
  <c r="AD75" i="13" s="1"/>
  <c r="AD76" i="13" s="1"/>
  <c r="AD77" i="13" s="1"/>
  <c r="AD78" i="13" s="1"/>
  <c r="AD79" i="13" s="1"/>
  <c r="AD80" i="13" s="1"/>
  <c r="AD81" i="13" s="1"/>
  <c r="AD82" i="13" s="1"/>
  <c r="AD83" i="13" s="1"/>
  <c r="AD84" i="13" s="1"/>
  <c r="AD85" i="13" s="1"/>
  <c r="AD86" i="13" s="1"/>
  <c r="AD87" i="13" s="1"/>
  <c r="AD88" i="13" s="1"/>
  <c r="AD89" i="13" s="1"/>
  <c r="AD90" i="13" s="1"/>
  <c r="AD91" i="13" s="1"/>
  <c r="AD92" i="13" s="1"/>
  <c r="AD93" i="13" s="1"/>
  <c r="AD94" i="13" s="1"/>
  <c r="AD95" i="13" s="1"/>
  <c r="AD96" i="13" s="1"/>
  <c r="AD97" i="13" s="1"/>
  <c r="AD98" i="13" s="1"/>
  <c r="AD99" i="13" s="1"/>
  <c r="AD100" i="13" s="1"/>
  <c r="AD101" i="13" s="1"/>
  <c r="AD102" i="13" s="1"/>
  <c r="AD103" i="13" s="1"/>
  <c r="AD104" i="13" s="1"/>
  <c r="AD105" i="13" s="1"/>
  <c r="AD106" i="13" s="1"/>
  <c r="AD107" i="13" s="1"/>
  <c r="AD108" i="13" s="1"/>
  <c r="AD109" i="13" s="1"/>
  <c r="AD110" i="13" s="1"/>
  <c r="AD111" i="13" s="1"/>
  <c r="AD112" i="13" s="1"/>
  <c r="AD113" i="13" s="1"/>
  <c r="AD114" i="13" s="1"/>
  <c r="AD115" i="13" s="1"/>
  <c r="AD116" i="13" s="1"/>
  <c r="AD117" i="13" s="1"/>
  <c r="AD118" i="13" s="1"/>
  <c r="AD119" i="13" s="1"/>
  <c r="AD120" i="13" s="1"/>
  <c r="AD121" i="13" s="1"/>
  <c r="AD122" i="13" s="1"/>
  <c r="AD123" i="13" s="1"/>
  <c r="AD124" i="13" s="1"/>
  <c r="AD125" i="13" s="1"/>
  <c r="AD126" i="13" s="1"/>
  <c r="AD127" i="13" s="1"/>
  <c r="AD128" i="13" s="1"/>
  <c r="AD129" i="13" s="1"/>
  <c r="AD130" i="13" s="1"/>
  <c r="AD131" i="13" s="1"/>
  <c r="AD132" i="13" s="1"/>
  <c r="AD133" i="13" s="1"/>
  <c r="AD134" i="13" s="1"/>
  <c r="AD135" i="13" s="1"/>
  <c r="AD136" i="13" s="1"/>
  <c r="AD137" i="13" s="1"/>
  <c r="AD138" i="13" s="1"/>
  <c r="AD139" i="13" s="1"/>
  <c r="AD140" i="13" s="1"/>
  <c r="AD141" i="13" s="1"/>
  <c r="AD142" i="13" s="1"/>
  <c r="AD143" i="13" s="1"/>
  <c r="AD144" i="13" s="1"/>
  <c r="AD145" i="13" s="1"/>
  <c r="AD146" i="13" s="1"/>
  <c r="AD147" i="13" s="1"/>
  <c r="AD148" i="13" s="1"/>
  <c r="AD149" i="13" s="1"/>
  <c r="AD150" i="13" s="1"/>
  <c r="AD151" i="13" s="1"/>
  <c r="AD152" i="13" s="1"/>
  <c r="AD153" i="13" s="1"/>
  <c r="AD154" i="13" s="1"/>
  <c r="AD155" i="13" s="1"/>
  <c r="AD156" i="13" s="1"/>
  <c r="AD157" i="13" s="1"/>
  <c r="AD158" i="13" s="1"/>
  <c r="AD159" i="13" s="1"/>
  <c r="AD160" i="13" s="1"/>
  <c r="AD161" i="13" s="1"/>
  <c r="AD162" i="13" s="1"/>
  <c r="AD163" i="13" s="1"/>
  <c r="AD164" i="13" s="1"/>
  <c r="AD165" i="13" s="1"/>
  <c r="AD166" i="13" s="1"/>
  <c r="AD167" i="13" s="1"/>
  <c r="AD168" i="13" s="1"/>
  <c r="AD169" i="13" s="1"/>
  <c r="AD170" i="13" s="1"/>
  <c r="AD171" i="13" s="1"/>
  <c r="AD172" i="13" s="1"/>
  <c r="AD173" i="13" s="1"/>
  <c r="AD174" i="13" s="1"/>
  <c r="AD175" i="13" s="1"/>
  <c r="AD176" i="13" s="1"/>
  <c r="AD177" i="13" s="1"/>
  <c r="AD178" i="13" s="1"/>
  <c r="AD179" i="13" s="1"/>
  <c r="AD180" i="13" s="1"/>
  <c r="AD181" i="13" s="1"/>
  <c r="AD182" i="13" s="1"/>
  <c r="AD183" i="13" s="1"/>
  <c r="AD184" i="13" s="1"/>
  <c r="AD185" i="13" s="1"/>
  <c r="AD186" i="13" s="1"/>
  <c r="AD187" i="13" s="1"/>
  <c r="AD188" i="13" s="1"/>
  <c r="AD189" i="13" s="1"/>
  <c r="AD190" i="13" s="1"/>
  <c r="AD191" i="13" s="1"/>
  <c r="AD192" i="13" s="1"/>
  <c r="AD193" i="13" s="1"/>
  <c r="AD194" i="13" s="1"/>
  <c r="AD195" i="13" s="1"/>
  <c r="AD196" i="13" s="1"/>
  <c r="AD197" i="13" s="1"/>
  <c r="AD198" i="13" s="1"/>
  <c r="AD199" i="13" s="1"/>
  <c r="AD200" i="13" s="1"/>
  <c r="AD201" i="13" s="1"/>
  <c r="AD202" i="13" s="1"/>
  <c r="AD203" i="13" s="1"/>
  <c r="AD204" i="13" s="1"/>
  <c r="AD205" i="13" s="1"/>
  <c r="AD206" i="13" s="1"/>
  <c r="AD207" i="13" s="1"/>
  <c r="AD208" i="13" s="1"/>
  <c r="AD209" i="13" s="1"/>
  <c r="AD210" i="13" s="1"/>
  <c r="AD211" i="13" s="1"/>
  <c r="AD212" i="13" s="1"/>
  <c r="AD213" i="13" s="1"/>
  <c r="AD214" i="13" s="1"/>
  <c r="AD215" i="13" s="1"/>
  <c r="AD216" i="13" s="1"/>
  <c r="AD217" i="13" s="1"/>
  <c r="AD218" i="13" s="1"/>
  <c r="AD219" i="13" s="1"/>
  <c r="AD220" i="13" s="1"/>
  <c r="AD221" i="13" s="1"/>
  <c r="AD222" i="13" s="1"/>
  <c r="AD223" i="13" s="1"/>
  <c r="AD224" i="13" s="1"/>
  <c r="AD225" i="13" s="1"/>
  <c r="AD226" i="13" s="1"/>
  <c r="AD227" i="13" s="1"/>
  <c r="AD228" i="13" s="1"/>
  <c r="AD229" i="13" s="1"/>
  <c r="AD230" i="13" s="1"/>
  <c r="AD231" i="13" s="1"/>
  <c r="AD232" i="13" s="1"/>
  <c r="AD233" i="13" s="1"/>
  <c r="AD234" i="13" s="1"/>
  <c r="AD235" i="13" s="1"/>
  <c r="AD236" i="13" s="1"/>
  <c r="AD237" i="13" s="1"/>
  <c r="AD238" i="13" s="1"/>
  <c r="AD239" i="13" s="1"/>
  <c r="AD240" i="13" s="1"/>
  <c r="AD241" i="13" s="1"/>
  <c r="AD242" i="13" s="1"/>
  <c r="AD243" i="13" s="1"/>
  <c r="AD244" i="13" s="1"/>
  <c r="AD245" i="13" s="1"/>
  <c r="AD246" i="13" s="1"/>
  <c r="AD247" i="13" s="1"/>
  <c r="AD248" i="13" s="1"/>
  <c r="AD249" i="13" s="1"/>
  <c r="I12" i="13"/>
  <c r="I10" i="13"/>
  <c r="I11" i="13"/>
  <c r="K6" i="13"/>
  <c r="I13" i="13"/>
  <c r="I14" i="13"/>
  <c r="I15" i="13"/>
  <c r="I16" i="13"/>
  <c r="I17" i="13"/>
  <c r="W13" i="13"/>
  <c r="V13" i="13" s="1"/>
  <c r="Q6" i="13"/>
  <c r="O10" i="13"/>
  <c r="O11" i="13"/>
  <c r="O14" i="13"/>
  <c r="O12" i="13"/>
  <c r="O13" i="13"/>
  <c r="O15" i="13"/>
  <c r="O16" i="13"/>
  <c r="O17" i="13"/>
  <c r="H19" i="13"/>
  <c r="I18" i="13"/>
  <c r="B18" i="13"/>
  <c r="W12" i="13"/>
  <c r="V12" i="13" s="1"/>
  <c r="W17" i="13"/>
  <c r="V17" i="13" s="1"/>
  <c r="O18" i="13"/>
  <c r="W15" i="13"/>
  <c r="V15" i="13" s="1"/>
  <c r="W11" i="13"/>
  <c r="V11" i="13" s="1"/>
  <c r="Z18" i="13"/>
  <c r="U18" i="13"/>
  <c r="T19" i="13"/>
  <c r="O19" i="13"/>
  <c r="N20" i="13"/>
  <c r="W14" i="13"/>
  <c r="V14" i="13" s="1"/>
  <c r="V10" i="13"/>
  <c r="E5" i="11"/>
  <c r="C17" i="13" s="1"/>
  <c r="X11" i="13" l="1"/>
  <c r="X12" i="13" s="1"/>
  <c r="X13" i="13" s="1"/>
  <c r="X14" i="13" s="1"/>
  <c r="X15" i="13" s="1"/>
  <c r="X16" i="13" s="1"/>
  <c r="X17" i="13" s="1"/>
  <c r="W18" i="13"/>
  <c r="V18" i="13" s="1"/>
  <c r="E17" i="13"/>
  <c r="D17" i="13" s="1"/>
  <c r="Q17" i="13"/>
  <c r="P17" i="13" s="1"/>
  <c r="Q12" i="13"/>
  <c r="P12" i="13" s="1"/>
  <c r="K17" i="13"/>
  <c r="J17" i="13" s="1"/>
  <c r="K13" i="13"/>
  <c r="J13" i="13" s="1"/>
  <c r="K12" i="13"/>
  <c r="J12" i="13" s="1"/>
  <c r="N21" i="13"/>
  <c r="O20" i="13"/>
  <c r="Q18" i="13"/>
  <c r="P18" i="13" s="1"/>
  <c r="B19" i="13"/>
  <c r="C18" i="13"/>
  <c r="Q16" i="13"/>
  <c r="P16" i="13" s="1"/>
  <c r="Q14" i="13"/>
  <c r="P14" i="13" s="1"/>
  <c r="K16" i="13"/>
  <c r="J16" i="13" s="1"/>
  <c r="Q19" i="13"/>
  <c r="P19" i="13" s="1"/>
  <c r="Z19" i="13"/>
  <c r="K18" i="13"/>
  <c r="J18" i="13" s="1"/>
  <c r="Q11" i="13"/>
  <c r="P11" i="13" s="1"/>
  <c r="K15" i="13"/>
  <c r="J15" i="13" s="1"/>
  <c r="K11" i="13"/>
  <c r="J11" i="13" s="1"/>
  <c r="C11" i="13"/>
  <c r="E6" i="13"/>
  <c r="C10" i="13"/>
  <c r="C12" i="13"/>
  <c r="C13" i="13"/>
  <c r="C14" i="13"/>
  <c r="C15" i="13"/>
  <c r="C16" i="13"/>
  <c r="U19" i="13"/>
  <c r="T20" i="13"/>
  <c r="H20" i="13"/>
  <c r="I19" i="13"/>
  <c r="Q13" i="13"/>
  <c r="P13" i="13" s="1"/>
  <c r="Q10" i="13"/>
  <c r="R10" i="13" s="1"/>
  <c r="K14" i="13"/>
  <c r="J14" i="13" s="1"/>
  <c r="K10" i="13"/>
  <c r="L10" i="13" s="1"/>
  <c r="R11" i="13" l="1"/>
  <c r="R12" i="13" s="1"/>
  <c r="R13" i="13" s="1"/>
  <c r="R14" i="13" s="1"/>
  <c r="W19" i="13"/>
  <c r="V19" i="13" s="1"/>
  <c r="E13" i="13"/>
  <c r="D13" i="13" s="1"/>
  <c r="E11" i="13"/>
  <c r="D11" i="13" s="1"/>
  <c r="C19" i="13"/>
  <c r="B20" i="13"/>
  <c r="L11" i="13"/>
  <c r="L12" i="13" s="1"/>
  <c r="L13" i="13" s="1"/>
  <c r="L14" i="13" s="1"/>
  <c r="L15" i="13" s="1"/>
  <c r="L16" i="13" s="1"/>
  <c r="L17" i="13" s="1"/>
  <c r="L18" i="13" s="1"/>
  <c r="P10" i="13"/>
  <c r="K19" i="13"/>
  <c r="J19" i="13" s="1"/>
  <c r="E16" i="13"/>
  <c r="D16" i="13" s="1"/>
  <c r="E12" i="13"/>
  <c r="D12" i="13" s="1"/>
  <c r="Q20" i="13"/>
  <c r="P20" i="13" s="1"/>
  <c r="J10" i="13"/>
  <c r="H21" i="13"/>
  <c r="I20" i="13"/>
  <c r="E15" i="13"/>
  <c r="D15" i="13" s="1"/>
  <c r="E10" i="13"/>
  <c r="F10" i="13" s="1"/>
  <c r="N22" i="13"/>
  <c r="O21" i="13"/>
  <c r="T21" i="13"/>
  <c r="U20" i="13"/>
  <c r="E14" i="13"/>
  <c r="D14" i="13" s="1"/>
  <c r="Z20" i="13"/>
  <c r="E18" i="13"/>
  <c r="D18" i="13" s="1"/>
  <c r="X18" i="13"/>
  <c r="Q15" i="13" l="1"/>
  <c r="P15" i="13" s="1"/>
  <c r="L19" i="13"/>
  <c r="T22" i="13"/>
  <c r="U21" i="13"/>
  <c r="N23" i="13"/>
  <c r="O22" i="13"/>
  <c r="H22" i="13"/>
  <c r="I21" i="13"/>
  <c r="E19" i="13"/>
  <c r="F11" i="13"/>
  <c r="F12" i="13" s="1"/>
  <c r="F13" i="13" s="1"/>
  <c r="F14" i="13" s="1"/>
  <c r="F15" i="13" s="1"/>
  <c r="F16" i="13" s="1"/>
  <c r="F17" i="13" s="1"/>
  <c r="F18" i="13" s="1"/>
  <c r="X19" i="13"/>
  <c r="Z21" i="13"/>
  <c r="W20" i="13"/>
  <c r="V20" i="13" s="1"/>
  <c r="Q21" i="13"/>
  <c r="P21" i="13" s="1"/>
  <c r="D10" i="13"/>
  <c r="K20" i="13"/>
  <c r="B21" i="13"/>
  <c r="C20" i="13"/>
  <c r="R15" i="13" l="1"/>
  <c r="R16" i="13" s="1"/>
  <c r="R17" i="13" s="1"/>
  <c r="R18" i="13" s="1"/>
  <c r="R19" i="13" s="1"/>
  <c r="R20" i="13" s="1"/>
  <c r="R21" i="13" s="1"/>
  <c r="L20" i="13"/>
  <c r="J20" i="13"/>
  <c r="B22" i="13"/>
  <c r="C21" i="13"/>
  <c r="I22" i="13"/>
  <c r="H23" i="13"/>
  <c r="U22" i="13"/>
  <c r="T23" i="13"/>
  <c r="D19" i="13"/>
  <c r="Q22" i="13"/>
  <c r="Z22" i="13"/>
  <c r="F19" i="13"/>
  <c r="N24" i="13"/>
  <c r="O23" i="13"/>
  <c r="E20" i="13"/>
  <c r="D20" i="13" s="1"/>
  <c r="X20" i="13"/>
  <c r="K21" i="13"/>
  <c r="J21" i="13" s="1"/>
  <c r="W21" i="13"/>
  <c r="V21" i="13" s="1"/>
  <c r="R22" i="13" l="1"/>
  <c r="P22" i="13"/>
  <c r="N25" i="13"/>
  <c r="O24" i="13"/>
  <c r="H24" i="13"/>
  <c r="I23" i="13"/>
  <c r="E21" i="13"/>
  <c r="D21" i="13" s="1"/>
  <c r="K22" i="13"/>
  <c r="C22" i="13"/>
  <c r="B23" i="13"/>
  <c r="X21" i="13"/>
  <c r="F20" i="13"/>
  <c r="L21" i="13"/>
  <c r="T24" i="13"/>
  <c r="U23" i="13"/>
  <c r="Q23" i="13"/>
  <c r="Z23" i="13"/>
  <c r="W22" i="13"/>
  <c r="V22" i="13" s="1"/>
  <c r="W9" i="11"/>
  <c r="Q9" i="11"/>
  <c r="R9" i="11" s="1"/>
  <c r="K9" i="11"/>
  <c r="L9" i="11" s="1"/>
  <c r="R23" i="13" l="1"/>
  <c r="F21" i="13"/>
  <c r="AC9" i="11"/>
  <c r="AD9" i="11" s="1"/>
  <c r="P23" i="13"/>
  <c r="X22" i="13"/>
  <c r="E22" i="13"/>
  <c r="D22" i="13" s="1"/>
  <c r="W23" i="13"/>
  <c r="Z24" i="13"/>
  <c r="T25" i="13"/>
  <c r="U24" i="13"/>
  <c r="J22" i="13"/>
  <c r="K23" i="13"/>
  <c r="J23" i="13" s="1"/>
  <c r="Q24" i="13"/>
  <c r="R24" i="13" s="1"/>
  <c r="L22" i="13"/>
  <c r="C23" i="13"/>
  <c r="B24" i="13"/>
  <c r="H25" i="13"/>
  <c r="I24" i="13"/>
  <c r="O25" i="13"/>
  <c r="N26" i="13"/>
  <c r="X9" i="11"/>
  <c r="X23" i="13" l="1"/>
  <c r="W24" i="13" s="1"/>
  <c r="V23" i="13"/>
  <c r="P24" i="13"/>
  <c r="L23" i="13"/>
  <c r="I25" i="13"/>
  <c r="H26" i="13"/>
  <c r="N27" i="13"/>
  <c r="O26" i="13"/>
  <c r="B25" i="13"/>
  <c r="C24" i="13"/>
  <c r="F22" i="13"/>
  <c r="Q25" i="13"/>
  <c r="P25" i="13" s="1"/>
  <c r="E23" i="13"/>
  <c r="D23" i="13" s="1"/>
  <c r="Z25" i="13"/>
  <c r="K24" i="13"/>
  <c r="T26" i="13"/>
  <c r="U25" i="13"/>
  <c r="J9" i="11"/>
  <c r="I9" i="11" s="1"/>
  <c r="X24" i="13" l="1"/>
  <c r="V24" i="13"/>
  <c r="R25" i="13"/>
  <c r="L24" i="13"/>
  <c r="J24" i="13"/>
  <c r="F23" i="13"/>
  <c r="E24" i="13"/>
  <c r="D24" i="13" s="1"/>
  <c r="Z26" i="13"/>
  <c r="C25" i="13"/>
  <c r="B26" i="13"/>
  <c r="I26" i="13"/>
  <c r="H27" i="13"/>
  <c r="W25" i="13"/>
  <c r="Q26" i="13"/>
  <c r="P26" i="13" s="1"/>
  <c r="K25" i="13"/>
  <c r="T27" i="13"/>
  <c r="U26" i="13"/>
  <c r="N28" i="13"/>
  <c r="O27" i="13"/>
  <c r="P9" i="11"/>
  <c r="O9" i="11" s="1"/>
  <c r="V9" i="11"/>
  <c r="X25" i="13" l="1"/>
  <c r="V25" i="13"/>
  <c r="R26" i="13"/>
  <c r="L25" i="13"/>
  <c r="J25" i="13"/>
  <c r="F24" i="13"/>
  <c r="W26" i="13"/>
  <c r="V26" i="13" s="1"/>
  <c r="E25" i="13"/>
  <c r="D25" i="13" s="1"/>
  <c r="T28" i="13"/>
  <c r="U27" i="13"/>
  <c r="H28" i="13"/>
  <c r="I27" i="13"/>
  <c r="Z27" i="13"/>
  <c r="Q27" i="13"/>
  <c r="K26" i="13"/>
  <c r="O28" i="13"/>
  <c r="N29" i="13"/>
  <c r="C26" i="13"/>
  <c r="B27" i="13"/>
  <c r="U9" i="11"/>
  <c r="R27" i="13" l="1"/>
  <c r="P27" i="13"/>
  <c r="L26" i="13"/>
  <c r="X26" i="13"/>
  <c r="B28" i="13"/>
  <c r="C27" i="13"/>
  <c r="K27" i="13"/>
  <c r="J27" i="13" s="1"/>
  <c r="E26" i="13"/>
  <c r="D26" i="13" s="1"/>
  <c r="I28" i="13"/>
  <c r="H29" i="13"/>
  <c r="F25" i="13"/>
  <c r="O29" i="13"/>
  <c r="N30" i="13"/>
  <c r="W27" i="13"/>
  <c r="Q28" i="13"/>
  <c r="J26" i="13"/>
  <c r="Z28" i="13"/>
  <c r="U28" i="13"/>
  <c r="T29" i="13"/>
  <c r="X27" i="13" l="1"/>
  <c r="V27" i="13"/>
  <c r="R28" i="13"/>
  <c r="P28" i="13"/>
  <c r="F26" i="13"/>
  <c r="W28" i="13"/>
  <c r="V28" i="13" s="1"/>
  <c r="L27" i="13"/>
  <c r="I29" i="13"/>
  <c r="H30" i="13"/>
  <c r="E27" i="13"/>
  <c r="D27" i="13" s="1"/>
  <c r="Z29" i="13"/>
  <c r="N31" i="13"/>
  <c r="O30" i="13"/>
  <c r="K28" i="13"/>
  <c r="J28" i="13" s="1"/>
  <c r="B29" i="13"/>
  <c r="C28" i="13"/>
  <c r="T30" i="13"/>
  <c r="U29" i="13"/>
  <c r="Q29" i="13"/>
  <c r="P29" i="13" s="1"/>
  <c r="E9" i="11"/>
  <c r="AB9" i="11" l="1"/>
  <c r="AA9" i="11" s="1"/>
  <c r="X28" i="13"/>
  <c r="W29" i="13" s="1"/>
  <c r="E28" i="13"/>
  <c r="D28" i="13" s="1"/>
  <c r="Z30" i="13"/>
  <c r="H31" i="13"/>
  <c r="I30" i="13"/>
  <c r="L28" i="13"/>
  <c r="R29" i="13"/>
  <c r="C29" i="13"/>
  <c r="B30" i="13"/>
  <c r="Q30" i="13"/>
  <c r="P30" i="13"/>
  <c r="K29" i="13"/>
  <c r="J29" i="13" s="1"/>
  <c r="F27" i="13"/>
  <c r="O31" i="13"/>
  <c r="N32" i="13"/>
  <c r="T31" i="13"/>
  <c r="U30" i="13"/>
  <c r="E10" i="12"/>
  <c r="F9" i="11"/>
  <c r="F10" i="12" s="1"/>
  <c r="D9" i="11"/>
  <c r="R30" i="13" l="1"/>
  <c r="X29" i="13"/>
  <c r="V29" i="13"/>
  <c r="U31" i="13"/>
  <c r="T32" i="13"/>
  <c r="E29" i="13"/>
  <c r="D29" i="13" s="1"/>
  <c r="H32" i="13"/>
  <c r="I31" i="13"/>
  <c r="O32" i="13"/>
  <c r="N33" i="13"/>
  <c r="Q31" i="13"/>
  <c r="F28" i="13"/>
  <c r="L29" i="13"/>
  <c r="Z31" i="13"/>
  <c r="W30" i="13"/>
  <c r="B31" i="13"/>
  <c r="C30" i="13"/>
  <c r="K30" i="13"/>
  <c r="J30" i="13" s="1"/>
  <c r="D10" i="12"/>
  <c r="C9" i="11"/>
  <c r="R31" i="13" l="1"/>
  <c r="X30" i="13"/>
  <c r="V30" i="13"/>
  <c r="F29" i="13"/>
  <c r="P31" i="13"/>
  <c r="Q32" i="13"/>
  <c r="P32" i="13" s="1"/>
  <c r="E30" i="13"/>
  <c r="D30" i="13" s="1"/>
  <c r="K31" i="13"/>
  <c r="J31" i="13" s="1"/>
  <c r="U32" i="13"/>
  <c r="T33" i="13"/>
  <c r="B32" i="13"/>
  <c r="C31" i="13"/>
  <c r="Z32" i="13"/>
  <c r="I32" i="13"/>
  <c r="H33" i="13"/>
  <c r="W31" i="13"/>
  <c r="L30" i="13"/>
  <c r="N34" i="13"/>
  <c r="O33" i="13"/>
  <c r="C10" i="12"/>
  <c r="X31" i="13" l="1"/>
  <c r="V31" i="13"/>
  <c r="F30" i="13"/>
  <c r="L31" i="13"/>
  <c r="W32" i="13"/>
  <c r="N35" i="13"/>
  <c r="O34" i="13"/>
  <c r="H34" i="13"/>
  <c r="I33" i="13"/>
  <c r="E31" i="13"/>
  <c r="K32" i="13"/>
  <c r="J32" i="13" s="1"/>
  <c r="B33" i="13"/>
  <c r="C32" i="13"/>
  <c r="R32" i="13"/>
  <c r="Q33" i="13" s="1"/>
  <c r="P33" i="13" s="1"/>
  <c r="Z33" i="13"/>
  <c r="T34" i="13"/>
  <c r="U33" i="13"/>
  <c r="X32" i="13" l="1"/>
  <c r="V32" i="13"/>
  <c r="F31" i="13"/>
  <c r="R33" i="13"/>
  <c r="L32" i="13"/>
  <c r="D31" i="13"/>
  <c r="W33" i="13"/>
  <c r="X33" i="13" s="1"/>
  <c r="O35" i="13"/>
  <c r="N36" i="13"/>
  <c r="U34" i="13"/>
  <c r="T35" i="13"/>
  <c r="E32" i="13"/>
  <c r="D32" i="13" s="1"/>
  <c r="K33" i="13"/>
  <c r="J33" i="13" s="1"/>
  <c r="B34" i="13"/>
  <c r="C33" i="13"/>
  <c r="H35" i="13"/>
  <c r="I34" i="13"/>
  <c r="Z34" i="13"/>
  <c r="Q34" i="13"/>
  <c r="P34" i="13"/>
  <c r="V33" i="13" l="1"/>
  <c r="W10" i="11"/>
  <c r="X10" i="11" s="1"/>
  <c r="R34" i="13"/>
  <c r="F32" i="13"/>
  <c r="K34" i="13"/>
  <c r="J34" i="13" s="1"/>
  <c r="B35" i="13"/>
  <c r="C34" i="13"/>
  <c r="U35" i="13"/>
  <c r="T36" i="13"/>
  <c r="Q35" i="13"/>
  <c r="P35" i="13" s="1"/>
  <c r="K10" i="11"/>
  <c r="L10" i="11" s="1"/>
  <c r="H36" i="13"/>
  <c r="I35" i="13"/>
  <c r="L33" i="13"/>
  <c r="W34" i="13"/>
  <c r="X34" i="13" s="1"/>
  <c r="Z35" i="13"/>
  <c r="E33" i="13"/>
  <c r="D33" i="13" s="1"/>
  <c r="N37" i="13"/>
  <c r="O36" i="13"/>
  <c r="Q10" i="11"/>
  <c r="R10" i="11" s="1"/>
  <c r="V34" i="13" l="1"/>
  <c r="AC10" i="11"/>
  <c r="AD10" i="11" s="1"/>
  <c r="F33" i="13"/>
  <c r="N38" i="13"/>
  <c r="O37" i="13"/>
  <c r="K35" i="13"/>
  <c r="J35" i="13" s="1"/>
  <c r="E34" i="13"/>
  <c r="D34" i="13" s="1"/>
  <c r="R35" i="13"/>
  <c r="H37" i="13"/>
  <c r="I36" i="13"/>
  <c r="C35" i="13"/>
  <c r="B36" i="13"/>
  <c r="T37" i="13"/>
  <c r="U36" i="13"/>
  <c r="Q36" i="13"/>
  <c r="P36" i="13" s="1"/>
  <c r="Z36" i="13"/>
  <c r="L34" i="13"/>
  <c r="W35" i="13"/>
  <c r="X35" i="13" s="1"/>
  <c r="V35" i="13" l="1"/>
  <c r="T38" i="13"/>
  <c r="U37" i="13"/>
  <c r="H38" i="13"/>
  <c r="I37" i="13"/>
  <c r="F34" i="13"/>
  <c r="B37" i="13"/>
  <c r="C36" i="13"/>
  <c r="Q37" i="13"/>
  <c r="P37" i="13" s="1"/>
  <c r="L35" i="13"/>
  <c r="E35" i="13"/>
  <c r="D35" i="13" s="1"/>
  <c r="R36" i="13"/>
  <c r="N39" i="13"/>
  <c r="O38" i="13"/>
  <c r="Z37" i="13"/>
  <c r="W36" i="13"/>
  <c r="X36" i="13" s="1"/>
  <c r="K36" i="13"/>
  <c r="J36" i="13" s="1"/>
  <c r="J10" i="11"/>
  <c r="I10" i="11" s="1"/>
  <c r="P10" i="11"/>
  <c r="O10" i="11" s="1"/>
  <c r="V36" i="13" l="1"/>
  <c r="F35" i="13"/>
  <c r="R37" i="13"/>
  <c r="U38" i="13"/>
  <c r="T39" i="13"/>
  <c r="Z38" i="13"/>
  <c r="K37" i="13"/>
  <c r="J37" i="13" s="1"/>
  <c r="Q38" i="13"/>
  <c r="E36" i="13"/>
  <c r="D36" i="13" s="1"/>
  <c r="I38" i="13"/>
  <c r="H39" i="13"/>
  <c r="N40" i="13"/>
  <c r="O39" i="13"/>
  <c r="L36" i="13"/>
  <c r="B38" i="13"/>
  <c r="C37" i="13"/>
  <c r="W37" i="13"/>
  <c r="X37" i="13" s="1"/>
  <c r="V10" i="11"/>
  <c r="V37" i="13" l="1"/>
  <c r="R38" i="13"/>
  <c r="P38" i="13"/>
  <c r="F36" i="13"/>
  <c r="L37" i="13"/>
  <c r="K38" i="13"/>
  <c r="Q39" i="13"/>
  <c r="P39" i="13" s="1"/>
  <c r="E37" i="13"/>
  <c r="N41" i="13"/>
  <c r="O40" i="13"/>
  <c r="T40" i="13"/>
  <c r="U39" i="13"/>
  <c r="C38" i="13"/>
  <c r="B39" i="13"/>
  <c r="H40" i="13"/>
  <c r="I39" i="13"/>
  <c r="Z39" i="13"/>
  <c r="W38" i="13"/>
  <c r="X38" i="13" s="1"/>
  <c r="U10" i="11"/>
  <c r="V38" i="13" l="1"/>
  <c r="F37" i="13"/>
  <c r="L38" i="13"/>
  <c r="D37" i="13"/>
  <c r="K39" i="13"/>
  <c r="J39" i="13" s="1"/>
  <c r="W39" i="13"/>
  <c r="X39" i="13" s="1"/>
  <c r="H41" i="13"/>
  <c r="I40" i="13"/>
  <c r="T41" i="13"/>
  <c r="U40" i="13"/>
  <c r="Z40" i="13"/>
  <c r="C39" i="13"/>
  <c r="B40" i="13"/>
  <c r="Q40" i="13"/>
  <c r="P40" i="13" s="1"/>
  <c r="R39" i="13"/>
  <c r="J38" i="13"/>
  <c r="E38" i="13"/>
  <c r="D38" i="13" s="1"/>
  <c r="O41" i="13"/>
  <c r="N42" i="13"/>
  <c r="V39" i="13" l="1"/>
  <c r="F38" i="13"/>
  <c r="Q41" i="13"/>
  <c r="P41" i="13" s="1"/>
  <c r="Z41" i="13"/>
  <c r="I41" i="13"/>
  <c r="H42" i="13"/>
  <c r="B41" i="13"/>
  <c r="C40" i="13"/>
  <c r="W40" i="13"/>
  <c r="X40" i="13" s="1"/>
  <c r="L39" i="13"/>
  <c r="R40" i="13"/>
  <c r="E39" i="13"/>
  <c r="D39" i="13" s="1"/>
  <c r="T42" i="13"/>
  <c r="U41" i="13"/>
  <c r="N43" i="13"/>
  <c r="O42" i="13"/>
  <c r="K40" i="13"/>
  <c r="J40" i="13" s="1"/>
  <c r="V40" i="13" l="1"/>
  <c r="Q42" i="13"/>
  <c r="P42" i="13" s="1"/>
  <c r="Z42" i="13"/>
  <c r="F39" i="13"/>
  <c r="N44" i="13"/>
  <c r="O43" i="13"/>
  <c r="I42" i="13"/>
  <c r="H43" i="13"/>
  <c r="W41" i="13"/>
  <c r="X41" i="13" s="1"/>
  <c r="R41" i="13"/>
  <c r="E40" i="13"/>
  <c r="D40" i="13" s="1"/>
  <c r="K41" i="13"/>
  <c r="J41" i="13" s="1"/>
  <c r="T43" i="13"/>
  <c r="U42" i="13"/>
  <c r="L40" i="13"/>
  <c r="C41" i="13"/>
  <c r="B42" i="13"/>
  <c r="AB10" i="11" l="1"/>
  <c r="AA10" i="11" s="1"/>
  <c r="V41" i="13"/>
  <c r="L41" i="13"/>
  <c r="Q43" i="13"/>
  <c r="P43" i="13" s="1"/>
  <c r="W42" i="13"/>
  <c r="V42" i="13" s="1"/>
  <c r="O44" i="13"/>
  <c r="N45" i="13"/>
  <c r="C42" i="13"/>
  <c r="B43" i="13"/>
  <c r="T44" i="13"/>
  <c r="U43" i="13"/>
  <c r="H44" i="13"/>
  <c r="I43" i="13"/>
  <c r="F40" i="13"/>
  <c r="E41" i="13"/>
  <c r="D41" i="13" s="1"/>
  <c r="R42" i="13"/>
  <c r="K42" i="13"/>
  <c r="Z43" i="13"/>
  <c r="L42" i="13" l="1"/>
  <c r="X42" i="13"/>
  <c r="R43" i="13"/>
  <c r="K43" i="13"/>
  <c r="J43" i="13" s="1"/>
  <c r="B44" i="13"/>
  <c r="C43" i="13"/>
  <c r="Z44" i="13"/>
  <c r="I44" i="13"/>
  <c r="H45" i="13"/>
  <c r="E42" i="13"/>
  <c r="D42" i="13" s="1"/>
  <c r="W43" i="13"/>
  <c r="O45" i="13"/>
  <c r="N46" i="13"/>
  <c r="J42" i="13"/>
  <c r="F41" i="13"/>
  <c r="U44" i="13"/>
  <c r="T45" i="13"/>
  <c r="Q44" i="13"/>
  <c r="P44" i="13" s="1"/>
  <c r="X43" i="13" l="1"/>
  <c r="V43" i="13"/>
  <c r="F42" i="13"/>
  <c r="R44" i="13"/>
  <c r="W44" i="13"/>
  <c r="V44" i="13" s="1"/>
  <c r="I45" i="13"/>
  <c r="H46" i="13"/>
  <c r="L43" i="13"/>
  <c r="K44" i="13"/>
  <c r="J44" i="13" s="1"/>
  <c r="E43" i="13"/>
  <c r="N47" i="13"/>
  <c r="O46" i="13"/>
  <c r="B45" i="13"/>
  <c r="C44" i="13"/>
  <c r="T46" i="13"/>
  <c r="U45" i="13"/>
  <c r="Q45" i="13"/>
  <c r="Q11" i="11" s="1"/>
  <c r="R11" i="11" s="1"/>
  <c r="Z45" i="13"/>
  <c r="X44" i="13" l="1"/>
  <c r="F43" i="13"/>
  <c r="L44" i="13"/>
  <c r="T47" i="13"/>
  <c r="U46" i="13"/>
  <c r="H47" i="13"/>
  <c r="I46" i="13"/>
  <c r="P45" i="13"/>
  <c r="P11" i="11" s="1"/>
  <c r="O11" i="11" s="1"/>
  <c r="E44" i="13"/>
  <c r="Q46" i="13"/>
  <c r="P46" i="13" s="1"/>
  <c r="D43" i="13"/>
  <c r="K45" i="13"/>
  <c r="K11" i="11" s="1"/>
  <c r="L11" i="11" s="1"/>
  <c r="C45" i="13"/>
  <c r="B46" i="13"/>
  <c r="O47" i="13"/>
  <c r="N48" i="13"/>
  <c r="Z46" i="13"/>
  <c r="W45" i="13"/>
  <c r="R45" i="13"/>
  <c r="X45" i="13" l="1"/>
  <c r="V45" i="13"/>
  <c r="V11" i="11" s="1"/>
  <c r="W11" i="11"/>
  <c r="X11" i="11" s="1"/>
  <c r="R46" i="13"/>
  <c r="F44" i="13"/>
  <c r="J45" i="13"/>
  <c r="J11" i="11" s="1"/>
  <c r="I11" i="11" s="1"/>
  <c r="L45" i="13"/>
  <c r="O48" i="13"/>
  <c r="N49" i="13"/>
  <c r="Q47" i="13"/>
  <c r="W46" i="13"/>
  <c r="Z47" i="13"/>
  <c r="B47" i="13"/>
  <c r="C46" i="13"/>
  <c r="K46" i="13"/>
  <c r="J46" i="13" s="1"/>
  <c r="U47" i="13"/>
  <c r="T48" i="13"/>
  <c r="E45" i="13"/>
  <c r="D45" i="13" s="1"/>
  <c r="D44" i="13"/>
  <c r="H48" i="13"/>
  <c r="I47" i="13"/>
  <c r="X46" i="13" l="1"/>
  <c r="V46" i="13"/>
  <c r="U11" i="11"/>
  <c r="AC11" i="11"/>
  <c r="AD11" i="11" s="1"/>
  <c r="R47" i="13"/>
  <c r="P47" i="13"/>
  <c r="L46" i="13"/>
  <c r="F45" i="13"/>
  <c r="I48" i="13"/>
  <c r="H49" i="13"/>
  <c r="Z48" i="13"/>
  <c r="N50" i="13"/>
  <c r="O49" i="13"/>
  <c r="U48" i="13"/>
  <c r="T49" i="13"/>
  <c r="E46" i="13"/>
  <c r="Q48" i="13"/>
  <c r="W47" i="13"/>
  <c r="X47" i="13" s="1"/>
  <c r="B48" i="13"/>
  <c r="C47" i="13"/>
  <c r="K47" i="13"/>
  <c r="V47" i="13" l="1"/>
  <c r="R48" i="13"/>
  <c r="Q49" i="13" s="1"/>
  <c r="R49" i="13" s="1"/>
  <c r="P48" i="13"/>
  <c r="F46" i="13"/>
  <c r="L47" i="13"/>
  <c r="J47" i="13"/>
  <c r="D46" i="13"/>
  <c r="E47" i="13"/>
  <c r="D47" i="13" s="1"/>
  <c r="B49" i="13"/>
  <c r="C48" i="13"/>
  <c r="T50" i="13"/>
  <c r="U49" i="13"/>
  <c r="N51" i="13"/>
  <c r="O50" i="13"/>
  <c r="H50" i="13"/>
  <c r="I49" i="13"/>
  <c r="W48" i="13"/>
  <c r="X48" i="13" s="1"/>
  <c r="Z49" i="13"/>
  <c r="K48" i="13"/>
  <c r="L48" i="13" l="1"/>
  <c r="V48" i="13"/>
  <c r="P49" i="13"/>
  <c r="Q50" i="13"/>
  <c r="R50" i="13" s="1"/>
  <c r="E48" i="13"/>
  <c r="D48" i="13" s="1"/>
  <c r="J48" i="13"/>
  <c r="O51" i="13"/>
  <c r="N52" i="13"/>
  <c r="B50" i="13"/>
  <c r="C49" i="13"/>
  <c r="F47" i="13"/>
  <c r="K49" i="13"/>
  <c r="W49" i="13"/>
  <c r="X49" i="13" s="1"/>
  <c r="Z50" i="13"/>
  <c r="H51" i="13"/>
  <c r="I50" i="13"/>
  <c r="U50" i="13"/>
  <c r="T51" i="13"/>
  <c r="L49" i="13" l="1"/>
  <c r="V49" i="13"/>
  <c r="P50" i="13"/>
  <c r="J49" i="13"/>
  <c r="F48" i="13"/>
  <c r="E49" i="13" s="1"/>
  <c r="W50" i="13"/>
  <c r="X50" i="13" s="1"/>
  <c r="Z51" i="13"/>
  <c r="Q51" i="13"/>
  <c r="P51" i="13" s="1"/>
  <c r="K50" i="13"/>
  <c r="J50" i="13" s="1"/>
  <c r="H52" i="13"/>
  <c r="I51" i="13"/>
  <c r="B51" i="13"/>
  <c r="C50" i="13"/>
  <c r="U51" i="13"/>
  <c r="T52" i="13"/>
  <c r="N53" i="13"/>
  <c r="O52" i="13"/>
  <c r="V50" i="13" l="1"/>
  <c r="F49" i="13"/>
  <c r="L50" i="13"/>
  <c r="Q52" i="13"/>
  <c r="P52" i="13" s="1"/>
  <c r="T53" i="13"/>
  <c r="U52" i="13"/>
  <c r="C51" i="13"/>
  <c r="B52" i="13"/>
  <c r="Z52" i="13"/>
  <c r="N54" i="13"/>
  <c r="O53" i="13"/>
  <c r="W51" i="13"/>
  <c r="V51" i="13" s="1"/>
  <c r="K51" i="13"/>
  <c r="R51" i="13"/>
  <c r="H53" i="13"/>
  <c r="I52" i="13"/>
  <c r="E50" i="13"/>
  <c r="D49" i="13"/>
  <c r="F50" i="13" l="1"/>
  <c r="X51" i="13"/>
  <c r="R52" i="13"/>
  <c r="D50" i="13"/>
  <c r="L51" i="13"/>
  <c r="Q53" i="13"/>
  <c r="W52" i="13"/>
  <c r="K52" i="13"/>
  <c r="J52" i="13" s="1"/>
  <c r="J51" i="13"/>
  <c r="N55" i="13"/>
  <c r="O54" i="13"/>
  <c r="T54" i="13"/>
  <c r="U53" i="13"/>
  <c r="H54" i="13"/>
  <c r="I53" i="13"/>
  <c r="B53" i="13"/>
  <c r="C52" i="13"/>
  <c r="Z53" i="13"/>
  <c r="E51" i="13"/>
  <c r="F51" i="13" l="1"/>
  <c r="X52" i="13"/>
  <c r="V52" i="13"/>
  <c r="AB11" i="11"/>
  <c r="AA11" i="11" s="1"/>
  <c r="D51" i="13"/>
  <c r="L52" i="13"/>
  <c r="B54" i="13"/>
  <c r="C53" i="13"/>
  <c r="U54" i="13"/>
  <c r="T55" i="13"/>
  <c r="Z54" i="13"/>
  <c r="K53" i="13"/>
  <c r="P53" i="13"/>
  <c r="R53" i="13"/>
  <c r="I54" i="13"/>
  <c r="H55" i="13"/>
  <c r="Q54" i="13"/>
  <c r="P54" i="13" s="1"/>
  <c r="E52" i="13"/>
  <c r="F52" i="13" s="1"/>
  <c r="W53" i="13"/>
  <c r="N56" i="13"/>
  <c r="O55" i="13"/>
  <c r="X53" i="13" l="1"/>
  <c r="V53" i="13"/>
  <c r="D52" i="13"/>
  <c r="L53" i="13"/>
  <c r="J53" i="13"/>
  <c r="W54" i="13"/>
  <c r="Q55" i="13"/>
  <c r="H56" i="13"/>
  <c r="I55" i="13"/>
  <c r="E53" i="13"/>
  <c r="F53" i="13" s="1"/>
  <c r="N57" i="13"/>
  <c r="O56" i="13"/>
  <c r="K54" i="13"/>
  <c r="C54" i="13"/>
  <c r="B55" i="13"/>
  <c r="R54" i="13"/>
  <c r="Z55" i="13"/>
  <c r="T56" i="13"/>
  <c r="U55" i="13"/>
  <c r="X54" i="13" l="1"/>
  <c r="V54" i="13"/>
  <c r="D53" i="13"/>
  <c r="L54" i="13"/>
  <c r="T57" i="13"/>
  <c r="U56" i="13"/>
  <c r="C55" i="13"/>
  <c r="B56" i="13"/>
  <c r="Q56" i="13"/>
  <c r="P56" i="13" s="1"/>
  <c r="Z56" i="13"/>
  <c r="E54" i="13"/>
  <c r="F54" i="13" s="1"/>
  <c r="O57" i="13"/>
  <c r="N58" i="13"/>
  <c r="K55" i="13"/>
  <c r="J55" i="13" s="1"/>
  <c r="H57" i="13"/>
  <c r="I56" i="13"/>
  <c r="W55" i="13"/>
  <c r="X55" i="13" s="1"/>
  <c r="R55" i="13"/>
  <c r="J54" i="13"/>
  <c r="P55" i="13"/>
  <c r="V55" i="13" l="1"/>
  <c r="R56" i="13"/>
  <c r="D54" i="13"/>
  <c r="L55" i="13"/>
  <c r="N59" i="13"/>
  <c r="O58" i="13"/>
  <c r="E55" i="13"/>
  <c r="F55" i="13" s="1"/>
  <c r="K56" i="13"/>
  <c r="Q57" i="13"/>
  <c r="Q12" i="11" s="1"/>
  <c r="R12" i="11" s="1"/>
  <c r="Z57" i="13"/>
  <c r="W56" i="13"/>
  <c r="X56" i="13" s="1"/>
  <c r="I57" i="13"/>
  <c r="H58" i="13"/>
  <c r="T58" i="13"/>
  <c r="U57" i="13"/>
  <c r="B57" i="13"/>
  <c r="C56" i="13"/>
  <c r="V56" i="13" l="1"/>
  <c r="L56" i="13"/>
  <c r="D55" i="13"/>
  <c r="J56" i="13"/>
  <c r="R57" i="13"/>
  <c r="W57" i="13"/>
  <c r="K57" i="13"/>
  <c r="K12" i="11" s="1"/>
  <c r="L12" i="11" s="1"/>
  <c r="T59" i="13"/>
  <c r="U58" i="13"/>
  <c r="Z58" i="13"/>
  <c r="Q58" i="13"/>
  <c r="P58" i="13"/>
  <c r="E56" i="13"/>
  <c r="F56" i="13" s="1"/>
  <c r="N60" i="13"/>
  <c r="O59" i="13"/>
  <c r="C57" i="13"/>
  <c r="B58" i="13"/>
  <c r="I58" i="13"/>
  <c r="H59" i="13"/>
  <c r="P57" i="13"/>
  <c r="P12" i="11" s="1"/>
  <c r="O12" i="11" s="1"/>
  <c r="X57" i="13" l="1"/>
  <c r="W12" i="11"/>
  <c r="X12" i="11" s="1"/>
  <c r="V57" i="13"/>
  <c r="V12" i="11" s="1"/>
  <c r="D56" i="13"/>
  <c r="R58" i="13"/>
  <c r="J57" i="13"/>
  <c r="J12" i="11" s="1"/>
  <c r="I12" i="11" s="1"/>
  <c r="H60" i="13"/>
  <c r="I59" i="13"/>
  <c r="Q59" i="13"/>
  <c r="P59" i="13" s="1"/>
  <c r="K58" i="13"/>
  <c r="J58" i="13" s="1"/>
  <c r="O60" i="13"/>
  <c r="N61" i="13"/>
  <c r="W58" i="13"/>
  <c r="X58" i="13" s="1"/>
  <c r="C58" i="13"/>
  <c r="B59" i="13"/>
  <c r="Z59" i="13"/>
  <c r="T60" i="13"/>
  <c r="U59" i="13"/>
  <c r="E57" i="13"/>
  <c r="F57" i="13" s="1"/>
  <c r="L57" i="13"/>
  <c r="U12" i="11" l="1"/>
  <c r="V58" i="13"/>
  <c r="D57" i="13"/>
  <c r="AC12" i="11"/>
  <c r="AD12" i="11" s="1"/>
  <c r="L58" i="13"/>
  <c r="Z60" i="13"/>
  <c r="K59" i="13"/>
  <c r="J59" i="13" s="1"/>
  <c r="W59" i="13"/>
  <c r="X59" i="13" s="1"/>
  <c r="B60" i="13"/>
  <c r="C59" i="13"/>
  <c r="O61" i="13"/>
  <c r="N62" i="13"/>
  <c r="R59" i="13"/>
  <c r="I60" i="13"/>
  <c r="H61" i="13"/>
  <c r="U60" i="13"/>
  <c r="T61" i="13"/>
  <c r="E58" i="13"/>
  <c r="F58" i="13" s="1"/>
  <c r="Q60" i="13"/>
  <c r="P60" i="13" s="1"/>
  <c r="V59" i="13" l="1"/>
  <c r="D58" i="13"/>
  <c r="R60" i="13"/>
  <c r="T62" i="13"/>
  <c r="U61" i="13"/>
  <c r="B61" i="13"/>
  <c r="C60" i="13"/>
  <c r="W60" i="13"/>
  <c r="X60" i="13" s="1"/>
  <c r="O62" i="13"/>
  <c r="N63" i="13"/>
  <c r="I61" i="13"/>
  <c r="H62" i="13"/>
  <c r="Q61" i="13"/>
  <c r="Z61" i="13"/>
  <c r="L59" i="13"/>
  <c r="K60" i="13"/>
  <c r="J60" i="13" s="1"/>
  <c r="E59" i="13"/>
  <c r="F59" i="13" s="1"/>
  <c r="V60" i="13" l="1"/>
  <c r="R61" i="13"/>
  <c r="P61" i="13"/>
  <c r="D59" i="13"/>
  <c r="L60" i="13"/>
  <c r="H63" i="13"/>
  <c r="I62" i="13"/>
  <c r="N64" i="13"/>
  <c r="O63" i="13"/>
  <c r="W61" i="13"/>
  <c r="X61" i="13" s="1"/>
  <c r="Z62" i="13"/>
  <c r="K61" i="13"/>
  <c r="J61" i="13" s="1"/>
  <c r="Q62" i="13"/>
  <c r="P62" i="13" s="1"/>
  <c r="E60" i="13"/>
  <c r="F60" i="13" s="1"/>
  <c r="T63" i="13"/>
  <c r="U62" i="13"/>
  <c r="C61" i="13"/>
  <c r="B62" i="13"/>
  <c r="V61" i="13" l="1"/>
  <c r="D60" i="13"/>
  <c r="L61" i="13"/>
  <c r="R62" i="13"/>
  <c r="E61" i="13"/>
  <c r="F61" i="13" s="1"/>
  <c r="K62" i="13"/>
  <c r="J62" i="13" s="1"/>
  <c r="I63" i="13"/>
  <c r="H64" i="13"/>
  <c r="W62" i="13"/>
  <c r="X62" i="13" s="1"/>
  <c r="Q63" i="13"/>
  <c r="P63" i="13" s="1"/>
  <c r="B63" i="13"/>
  <c r="C62" i="13"/>
  <c r="T64" i="13"/>
  <c r="U63" i="13"/>
  <c r="Z63" i="13"/>
  <c r="N65" i="13"/>
  <c r="O64" i="13"/>
  <c r="V62" i="13" l="1"/>
  <c r="D61" i="13"/>
  <c r="Q64" i="13"/>
  <c r="P64" i="13" s="1"/>
  <c r="W63" i="13"/>
  <c r="X63" i="13" s="1"/>
  <c r="K63" i="13"/>
  <c r="J63" i="13" s="1"/>
  <c r="N66" i="13"/>
  <c r="O65" i="13"/>
  <c r="T65" i="13"/>
  <c r="U64" i="13"/>
  <c r="E62" i="13"/>
  <c r="F62" i="13" s="1"/>
  <c r="R63" i="13"/>
  <c r="Z64" i="13"/>
  <c r="B64" i="13"/>
  <c r="C63" i="13"/>
  <c r="H65" i="13"/>
  <c r="I64" i="13"/>
  <c r="L62" i="13"/>
  <c r="V63" i="13" l="1"/>
  <c r="D62" i="13"/>
  <c r="R64" i="13"/>
  <c r="L63" i="13"/>
  <c r="E63" i="13"/>
  <c r="F63" i="13" s="1"/>
  <c r="U65" i="13"/>
  <c r="T66" i="13"/>
  <c r="B65" i="13"/>
  <c r="C64" i="13"/>
  <c r="Q65" i="13"/>
  <c r="P65" i="13" s="1"/>
  <c r="K64" i="13"/>
  <c r="J64" i="13" s="1"/>
  <c r="N67" i="13"/>
  <c r="O66" i="13"/>
  <c r="I65" i="13"/>
  <c r="H66" i="13"/>
  <c r="Z65" i="13"/>
  <c r="W64" i="13"/>
  <c r="X64" i="13" s="1"/>
  <c r="V64" i="13" l="1"/>
  <c r="D63" i="13"/>
  <c r="L64" i="13"/>
  <c r="R65" i="13"/>
  <c r="Q66" i="13"/>
  <c r="P66" i="13" s="1"/>
  <c r="W65" i="13"/>
  <c r="X65" i="13" s="1"/>
  <c r="Z66" i="13"/>
  <c r="N68" i="13"/>
  <c r="O67" i="13"/>
  <c r="E64" i="13"/>
  <c r="F64" i="13" s="1"/>
  <c r="H67" i="13"/>
  <c r="I66" i="13"/>
  <c r="B66" i="13"/>
  <c r="C65" i="13"/>
  <c r="K65" i="13"/>
  <c r="U66" i="13"/>
  <c r="T67" i="13"/>
  <c r="V65" i="13" l="1"/>
  <c r="AB12" i="11"/>
  <c r="AA12" i="11" s="1"/>
  <c r="R66" i="13"/>
  <c r="D64" i="13"/>
  <c r="L65" i="13"/>
  <c r="K66" i="13"/>
  <c r="N69" i="13"/>
  <c r="O68" i="13"/>
  <c r="T68" i="13"/>
  <c r="U67" i="13"/>
  <c r="J65" i="13"/>
  <c r="H68" i="13"/>
  <c r="I67" i="13"/>
  <c r="Z67" i="13"/>
  <c r="W66" i="13"/>
  <c r="X66" i="13" s="1"/>
  <c r="E65" i="13"/>
  <c r="F65" i="13" s="1"/>
  <c r="C66" i="13"/>
  <c r="B67" i="13"/>
  <c r="Q67" i="13"/>
  <c r="V66" i="13" l="1"/>
  <c r="D65" i="13"/>
  <c r="R67" i="13"/>
  <c r="L66" i="13"/>
  <c r="J66" i="13"/>
  <c r="P67" i="13"/>
  <c r="E66" i="13"/>
  <c r="F66" i="13" s="1"/>
  <c r="H69" i="13"/>
  <c r="I68" i="13"/>
  <c r="Q68" i="13"/>
  <c r="P68" i="13" s="1"/>
  <c r="Z68" i="13"/>
  <c r="W67" i="13"/>
  <c r="X67" i="13" s="1"/>
  <c r="N70" i="13"/>
  <c r="O69" i="13"/>
  <c r="B68" i="13"/>
  <c r="C67" i="13"/>
  <c r="K67" i="13"/>
  <c r="T69" i="13"/>
  <c r="U68" i="13"/>
  <c r="V67" i="13" l="1"/>
  <c r="L67" i="13"/>
  <c r="D66" i="13"/>
  <c r="J67" i="13"/>
  <c r="W68" i="13"/>
  <c r="X68" i="13" s="1"/>
  <c r="E67" i="13"/>
  <c r="F67" i="13" s="1"/>
  <c r="N71" i="13"/>
  <c r="O70" i="13"/>
  <c r="Z69" i="13"/>
  <c r="K68" i="13"/>
  <c r="T70" i="13"/>
  <c r="U69" i="13"/>
  <c r="C68" i="13"/>
  <c r="B69" i="13"/>
  <c r="I69" i="13"/>
  <c r="H70" i="13"/>
  <c r="R68" i="13"/>
  <c r="Q69" i="13"/>
  <c r="Q13" i="11" s="1"/>
  <c r="R13" i="11" s="1"/>
  <c r="V68" i="13" l="1"/>
  <c r="L68" i="13"/>
  <c r="D67" i="13"/>
  <c r="J68" i="13"/>
  <c r="R69" i="13"/>
  <c r="C69" i="13"/>
  <c r="B70" i="13"/>
  <c r="H71" i="13"/>
  <c r="I70" i="13"/>
  <c r="E68" i="13"/>
  <c r="F68" i="13" s="1"/>
  <c r="Q70" i="13"/>
  <c r="P70" i="13" s="1"/>
  <c r="K69" i="13"/>
  <c r="K13" i="11" s="1"/>
  <c r="L13" i="11" s="1"/>
  <c r="W69" i="13"/>
  <c r="O71" i="13"/>
  <c r="N72" i="13"/>
  <c r="P69" i="13"/>
  <c r="P13" i="11" s="1"/>
  <c r="O13" i="11" s="1"/>
  <c r="T71" i="13"/>
  <c r="U70" i="13"/>
  <c r="Z70" i="13"/>
  <c r="X69" i="13" l="1"/>
  <c r="W13" i="11"/>
  <c r="X13" i="11" s="1"/>
  <c r="V69" i="13"/>
  <c r="V13" i="11" s="1"/>
  <c r="D68" i="13"/>
  <c r="R70" i="13"/>
  <c r="Z71" i="13"/>
  <c r="O72" i="13"/>
  <c r="N73" i="13"/>
  <c r="L69" i="13"/>
  <c r="C70" i="13"/>
  <c r="B71" i="13"/>
  <c r="W70" i="13"/>
  <c r="X70" i="13" s="1"/>
  <c r="V70" i="13"/>
  <c r="Q71" i="13"/>
  <c r="P71" i="13" s="1"/>
  <c r="J69" i="13"/>
  <c r="J13" i="11" s="1"/>
  <c r="I13" i="11" s="1"/>
  <c r="E69" i="13"/>
  <c r="F69" i="13" s="1"/>
  <c r="T72" i="13"/>
  <c r="U71" i="13"/>
  <c r="K70" i="13"/>
  <c r="J70" i="13" s="1"/>
  <c r="I71" i="13"/>
  <c r="H72" i="13"/>
  <c r="U13" i="11" l="1"/>
  <c r="AC13" i="11"/>
  <c r="AD13" i="11" s="1"/>
  <c r="D69" i="13"/>
  <c r="K71" i="13"/>
  <c r="J71" i="13" s="1"/>
  <c r="B72" i="13"/>
  <c r="C71" i="13"/>
  <c r="Q72" i="13"/>
  <c r="E70" i="13"/>
  <c r="D70" i="13" s="1"/>
  <c r="V71" i="13"/>
  <c r="W71" i="13"/>
  <c r="L70" i="13"/>
  <c r="Z72" i="13"/>
  <c r="I72" i="13"/>
  <c r="H73" i="13"/>
  <c r="R71" i="13"/>
  <c r="T73" i="13"/>
  <c r="U72" i="13"/>
  <c r="N74" i="13"/>
  <c r="O73" i="13"/>
  <c r="X71" i="13" l="1"/>
  <c r="F70" i="13"/>
  <c r="R72" i="13"/>
  <c r="L71" i="13"/>
  <c r="Q73" i="13"/>
  <c r="P73" i="13" s="1"/>
  <c r="Z73" i="13"/>
  <c r="C72" i="13"/>
  <c r="B73" i="13"/>
  <c r="N75" i="13"/>
  <c r="O74" i="13"/>
  <c r="H74" i="13"/>
  <c r="I73" i="13"/>
  <c r="V72" i="13"/>
  <c r="W72" i="13"/>
  <c r="K72" i="13"/>
  <c r="P72" i="13"/>
  <c r="T74" i="13"/>
  <c r="U73" i="13"/>
  <c r="E71" i="13"/>
  <c r="F71" i="13" l="1"/>
  <c r="X72" i="13"/>
  <c r="L72" i="13"/>
  <c r="D71" i="13"/>
  <c r="J72" i="13"/>
  <c r="R73" i="13"/>
  <c r="Q74" i="13"/>
  <c r="E72" i="13"/>
  <c r="W73" i="13"/>
  <c r="V73" i="13"/>
  <c r="O75" i="13"/>
  <c r="N76" i="13"/>
  <c r="U74" i="13"/>
  <c r="T75" i="13"/>
  <c r="K73" i="13"/>
  <c r="J73" i="13" s="1"/>
  <c r="H75" i="13"/>
  <c r="I74" i="13"/>
  <c r="B74" i="13"/>
  <c r="C73" i="13"/>
  <c r="Z74" i="13"/>
  <c r="F72" i="13" l="1"/>
  <c r="X73" i="13"/>
  <c r="R74" i="13"/>
  <c r="D72" i="13"/>
  <c r="L73" i="13"/>
  <c r="Z75" i="13"/>
  <c r="I75" i="13"/>
  <c r="H76" i="13"/>
  <c r="N77" i="13"/>
  <c r="O76" i="13"/>
  <c r="E73" i="13"/>
  <c r="U75" i="13"/>
  <c r="T76" i="13"/>
  <c r="Q75" i="13"/>
  <c r="B75" i="13"/>
  <c r="C74" i="13"/>
  <c r="W74" i="13"/>
  <c r="V74" i="13"/>
  <c r="K74" i="13"/>
  <c r="J74" i="13" s="1"/>
  <c r="P74" i="13"/>
  <c r="F73" i="13" l="1"/>
  <c r="X74" i="13"/>
  <c r="D73" i="13"/>
  <c r="R75" i="13"/>
  <c r="L74" i="13"/>
  <c r="E74" i="13"/>
  <c r="F74" i="13" s="1"/>
  <c r="Q76" i="13"/>
  <c r="Z76" i="13"/>
  <c r="B76" i="13"/>
  <c r="C75" i="13"/>
  <c r="T77" i="13"/>
  <c r="U76" i="13"/>
  <c r="N78" i="13"/>
  <c r="O77" i="13"/>
  <c r="V75" i="13"/>
  <c r="W75" i="13"/>
  <c r="H77" i="13"/>
  <c r="I76" i="13"/>
  <c r="P75" i="13"/>
  <c r="K75" i="13"/>
  <c r="X75" i="13" l="1"/>
  <c r="R76" i="13"/>
  <c r="L75" i="13"/>
  <c r="D74" i="13"/>
  <c r="J75" i="13"/>
  <c r="K76" i="13"/>
  <c r="J76" i="13" s="1"/>
  <c r="Q77" i="13"/>
  <c r="P77" i="13" s="1"/>
  <c r="T78" i="13"/>
  <c r="U77" i="13"/>
  <c r="Z77" i="13"/>
  <c r="H78" i="13"/>
  <c r="I77" i="13"/>
  <c r="O78" i="13"/>
  <c r="N79" i="13"/>
  <c r="E75" i="13"/>
  <c r="F75" i="13" s="1"/>
  <c r="C76" i="13"/>
  <c r="B77" i="13"/>
  <c r="P76" i="13"/>
  <c r="W76" i="13"/>
  <c r="V76" i="13"/>
  <c r="X76" i="13" l="1"/>
  <c r="D75" i="13"/>
  <c r="L76" i="13"/>
  <c r="E76" i="13"/>
  <c r="F76" i="13" s="1"/>
  <c r="K77" i="13"/>
  <c r="J77" i="13" s="1"/>
  <c r="R77" i="13"/>
  <c r="O79" i="13"/>
  <c r="N80" i="13"/>
  <c r="H79" i="13"/>
  <c r="I78" i="13"/>
  <c r="Z78" i="13"/>
  <c r="Q78" i="13"/>
  <c r="P78" i="13" s="1"/>
  <c r="W77" i="13"/>
  <c r="V77" i="13"/>
  <c r="B78" i="13"/>
  <c r="C77" i="13"/>
  <c r="U78" i="13"/>
  <c r="T79" i="13"/>
  <c r="X77" i="13" l="1"/>
  <c r="AB13" i="11"/>
  <c r="AA13" i="11" s="1"/>
  <c r="D76" i="13"/>
  <c r="L77" i="13"/>
  <c r="W78" i="13"/>
  <c r="V78" i="13"/>
  <c r="I79" i="13"/>
  <c r="H80" i="13"/>
  <c r="N81" i="13"/>
  <c r="O80" i="13"/>
  <c r="E77" i="13"/>
  <c r="F77" i="13" s="1"/>
  <c r="Z79" i="13"/>
  <c r="Q79" i="13"/>
  <c r="P79" i="13" s="1"/>
  <c r="T80" i="13"/>
  <c r="U79" i="13"/>
  <c r="C78" i="13"/>
  <c r="B79" i="13"/>
  <c r="K78" i="13"/>
  <c r="J78" i="13" s="1"/>
  <c r="R78" i="13"/>
  <c r="X78" i="13" l="1"/>
  <c r="D77" i="13"/>
  <c r="R79" i="13"/>
  <c r="L78" i="13"/>
  <c r="V79" i="13"/>
  <c r="W79" i="13"/>
  <c r="Z80" i="13"/>
  <c r="Q80" i="13"/>
  <c r="P80" i="13" s="1"/>
  <c r="T81" i="13"/>
  <c r="U80" i="13"/>
  <c r="N82" i="13"/>
  <c r="O81" i="13"/>
  <c r="B80" i="13"/>
  <c r="C79" i="13"/>
  <c r="H81" i="13"/>
  <c r="I80" i="13"/>
  <c r="E78" i="13"/>
  <c r="K79" i="13"/>
  <c r="J79" i="13" s="1"/>
  <c r="X79" i="13" l="1"/>
  <c r="F78" i="13"/>
  <c r="D78" i="13"/>
  <c r="R80" i="13"/>
  <c r="L79" i="13"/>
  <c r="B81" i="13"/>
  <c r="C80" i="13"/>
  <c r="K80" i="13"/>
  <c r="Z81" i="13"/>
  <c r="H82" i="13"/>
  <c r="I81" i="13"/>
  <c r="Q81" i="13"/>
  <c r="Q14" i="11" s="1"/>
  <c r="R14" i="11" s="1"/>
  <c r="W80" i="13"/>
  <c r="V80" i="13"/>
  <c r="E79" i="13"/>
  <c r="N83" i="13"/>
  <c r="O82" i="13"/>
  <c r="U81" i="13"/>
  <c r="T82" i="13"/>
  <c r="X80" i="13" l="1"/>
  <c r="F79" i="13"/>
  <c r="D79" i="13"/>
  <c r="L80" i="13"/>
  <c r="J80" i="13"/>
  <c r="P81" i="13"/>
  <c r="P14" i="11" s="1"/>
  <c r="O14" i="11" s="1"/>
  <c r="W81" i="13"/>
  <c r="V81" i="13"/>
  <c r="V14" i="11" s="1"/>
  <c r="Z82" i="13"/>
  <c r="Q82" i="13"/>
  <c r="P82" i="13" s="1"/>
  <c r="K81" i="13"/>
  <c r="K14" i="11" s="1"/>
  <c r="E80" i="13"/>
  <c r="D80" i="13" s="1"/>
  <c r="N84" i="13"/>
  <c r="O83" i="13"/>
  <c r="H83" i="13"/>
  <c r="I82" i="13"/>
  <c r="B82" i="13"/>
  <c r="C81" i="13"/>
  <c r="U82" i="13"/>
  <c r="T83" i="13"/>
  <c r="R81" i="13"/>
  <c r="X81" i="13" l="1"/>
  <c r="W14" i="11"/>
  <c r="X14" i="11" s="1"/>
  <c r="F80" i="13"/>
  <c r="R82" i="13"/>
  <c r="C82" i="13"/>
  <c r="B83" i="13"/>
  <c r="N85" i="13"/>
  <c r="O84" i="13"/>
  <c r="T84" i="13"/>
  <c r="U83" i="13"/>
  <c r="K82" i="13"/>
  <c r="L14" i="11"/>
  <c r="Z83" i="13"/>
  <c r="W82" i="13"/>
  <c r="V82" i="13"/>
  <c r="H84" i="13"/>
  <c r="I83" i="13"/>
  <c r="J81" i="13"/>
  <c r="J14" i="11" s="1"/>
  <c r="E81" i="13"/>
  <c r="Q83" i="13"/>
  <c r="P83" i="13" s="1"/>
  <c r="L81" i="13"/>
  <c r="X82" i="13" l="1"/>
  <c r="U14" i="11"/>
  <c r="AC14" i="11"/>
  <c r="R83" i="13"/>
  <c r="F81" i="13"/>
  <c r="E14" i="11"/>
  <c r="D81" i="13"/>
  <c r="D14" i="11" s="1"/>
  <c r="L82" i="13"/>
  <c r="I14" i="11"/>
  <c r="V83" i="13"/>
  <c r="W83" i="13"/>
  <c r="B84" i="13"/>
  <c r="C83" i="13"/>
  <c r="K83" i="13"/>
  <c r="T85" i="13"/>
  <c r="U84" i="13"/>
  <c r="E82" i="13"/>
  <c r="F82" i="13" s="1"/>
  <c r="I84" i="13"/>
  <c r="H85" i="13"/>
  <c r="Z84" i="13"/>
  <c r="Q84" i="13"/>
  <c r="J82" i="13"/>
  <c r="N86" i="13"/>
  <c r="O85" i="13"/>
  <c r="X83" i="13" l="1"/>
  <c r="C14" i="11"/>
  <c r="E15" i="12"/>
  <c r="AD14" i="11"/>
  <c r="R84" i="13"/>
  <c r="D82" i="13"/>
  <c r="L83" i="13"/>
  <c r="J83" i="13"/>
  <c r="E83" i="13"/>
  <c r="F83" i="13" s="1"/>
  <c r="Z85" i="13"/>
  <c r="C84" i="13"/>
  <c r="B85" i="13"/>
  <c r="Q85" i="13"/>
  <c r="P84" i="13"/>
  <c r="I85" i="13"/>
  <c r="H86" i="13"/>
  <c r="W84" i="13"/>
  <c r="X84" i="13" s="1"/>
  <c r="V84" i="13"/>
  <c r="N87" i="13"/>
  <c r="O86" i="13"/>
  <c r="K84" i="13"/>
  <c r="T86" i="13"/>
  <c r="U85" i="13"/>
  <c r="D83" i="13" l="1"/>
  <c r="L84" i="13"/>
  <c r="J84" i="13"/>
  <c r="V85" i="13"/>
  <c r="W85" i="13"/>
  <c r="X85" i="13" s="1"/>
  <c r="Z86" i="13"/>
  <c r="R85" i="13"/>
  <c r="T87" i="13"/>
  <c r="U86" i="13"/>
  <c r="Q86" i="13"/>
  <c r="P86" i="13" s="1"/>
  <c r="H87" i="13"/>
  <c r="I86" i="13"/>
  <c r="P85" i="13"/>
  <c r="O87" i="13"/>
  <c r="N88" i="13"/>
  <c r="K85" i="13"/>
  <c r="C85" i="13"/>
  <c r="B86" i="13"/>
  <c r="E84" i="13"/>
  <c r="F84" i="13" s="1"/>
  <c r="D84" i="13" l="1"/>
  <c r="R86" i="13"/>
  <c r="L85" i="13"/>
  <c r="C86" i="13"/>
  <c r="B87" i="13"/>
  <c r="O88" i="13"/>
  <c r="N89" i="13"/>
  <c r="E85" i="13"/>
  <c r="F85" i="13" s="1"/>
  <c r="Q87" i="13"/>
  <c r="K86" i="13"/>
  <c r="W86" i="13"/>
  <c r="V86" i="13"/>
  <c r="Z87" i="13"/>
  <c r="J85" i="13"/>
  <c r="H88" i="13"/>
  <c r="I87" i="13"/>
  <c r="U87" i="13"/>
  <c r="T88" i="13"/>
  <c r="X86" i="13" l="1"/>
  <c r="R87" i="13"/>
  <c r="D85" i="13"/>
  <c r="L86" i="13"/>
  <c r="J86" i="13"/>
  <c r="P87" i="13"/>
  <c r="I88" i="13"/>
  <c r="H89" i="13"/>
  <c r="Q88" i="13"/>
  <c r="T89" i="13"/>
  <c r="U88" i="13"/>
  <c r="B88" i="13"/>
  <c r="C87" i="13"/>
  <c r="V87" i="13"/>
  <c r="W87" i="13"/>
  <c r="E86" i="13"/>
  <c r="F86" i="13" s="1"/>
  <c r="K87" i="13"/>
  <c r="J87" i="13" s="1"/>
  <c r="Z88" i="13"/>
  <c r="N90" i="13"/>
  <c r="O89" i="13"/>
  <c r="X87" i="13" l="1"/>
  <c r="R88" i="13"/>
  <c r="D86" i="13"/>
  <c r="N91" i="13"/>
  <c r="O90" i="13"/>
  <c r="C88" i="13"/>
  <c r="B89" i="13"/>
  <c r="T90" i="13"/>
  <c r="U89" i="13"/>
  <c r="H90" i="13"/>
  <c r="I89" i="13"/>
  <c r="L87" i="13"/>
  <c r="K88" i="13"/>
  <c r="J88" i="13" s="1"/>
  <c r="Z89" i="13"/>
  <c r="P88" i="13"/>
  <c r="Q89" i="13"/>
  <c r="E87" i="13"/>
  <c r="F87" i="13" s="1"/>
  <c r="V88" i="13"/>
  <c r="W88" i="13"/>
  <c r="R89" i="13" l="1"/>
  <c r="X88" i="13"/>
  <c r="D87" i="13"/>
  <c r="P89" i="13"/>
  <c r="U90" i="13"/>
  <c r="T91" i="13"/>
  <c r="N92" i="13"/>
  <c r="O91" i="13"/>
  <c r="Z90" i="13"/>
  <c r="L88" i="13"/>
  <c r="K89" i="13" s="1"/>
  <c r="J89" i="13" s="1"/>
  <c r="B90" i="13"/>
  <c r="C89" i="13"/>
  <c r="I90" i="13"/>
  <c r="H91" i="13"/>
  <c r="E88" i="13"/>
  <c r="F88" i="13" s="1"/>
  <c r="W89" i="13"/>
  <c r="V89" i="13"/>
  <c r="Q90" i="13"/>
  <c r="P90" i="13"/>
  <c r="X89" i="13" l="1"/>
  <c r="R90" i="13"/>
  <c r="AB14" i="11"/>
  <c r="D88" i="13"/>
  <c r="K90" i="13"/>
  <c r="J90" i="13" s="1"/>
  <c r="B91" i="13"/>
  <c r="C90" i="13"/>
  <c r="N93" i="13"/>
  <c r="O92" i="13"/>
  <c r="Z91" i="13"/>
  <c r="U91" i="13"/>
  <c r="T92" i="13"/>
  <c r="V90" i="13"/>
  <c r="W90" i="13"/>
  <c r="H92" i="13"/>
  <c r="I91" i="13"/>
  <c r="E89" i="13"/>
  <c r="F89" i="13" s="1"/>
  <c r="L89" i="13"/>
  <c r="Q91" i="13"/>
  <c r="R91" i="13" l="1"/>
  <c r="X90" i="13"/>
  <c r="D15" i="12"/>
  <c r="AA14" i="11"/>
  <c r="C15" i="12" s="1"/>
  <c r="D89" i="13"/>
  <c r="Z92" i="13"/>
  <c r="N94" i="13"/>
  <c r="O93" i="13"/>
  <c r="C91" i="13"/>
  <c r="B92" i="13"/>
  <c r="P91" i="13"/>
  <c r="K91" i="13"/>
  <c r="J91" i="13" s="1"/>
  <c r="L90" i="13"/>
  <c r="H93" i="13"/>
  <c r="I92" i="13"/>
  <c r="T93" i="13"/>
  <c r="U92" i="13"/>
  <c r="W91" i="13"/>
  <c r="V91" i="13"/>
  <c r="Q92" i="13"/>
  <c r="E90" i="13"/>
  <c r="F90" i="13" s="1"/>
  <c r="R92" i="13" l="1"/>
  <c r="X91" i="13"/>
  <c r="D90" i="13"/>
  <c r="P92" i="13"/>
  <c r="L91" i="13"/>
  <c r="K92" i="13"/>
  <c r="N95" i="13"/>
  <c r="O94" i="13"/>
  <c r="I93" i="13"/>
  <c r="H94" i="13"/>
  <c r="B93" i="13"/>
  <c r="C92" i="13"/>
  <c r="V92" i="13"/>
  <c r="W92" i="13"/>
  <c r="E91" i="13"/>
  <c r="F91" i="13" s="1"/>
  <c r="Z93" i="13"/>
  <c r="T94" i="13"/>
  <c r="U93" i="13"/>
  <c r="Q93" i="13"/>
  <c r="Q15" i="11" s="1"/>
  <c r="R15" i="11" s="1"/>
  <c r="X92" i="13" l="1"/>
  <c r="L92" i="13"/>
  <c r="D91" i="13"/>
  <c r="J92" i="13"/>
  <c r="R93" i="13"/>
  <c r="P93" i="13"/>
  <c r="P15" i="11" s="1"/>
  <c r="O15" i="11" s="1"/>
  <c r="Z94" i="13"/>
  <c r="K93" i="13"/>
  <c r="K15" i="11" s="1"/>
  <c r="L15" i="11" s="1"/>
  <c r="V93" i="13"/>
  <c r="V15" i="11" s="1"/>
  <c r="W93" i="13"/>
  <c r="E92" i="13"/>
  <c r="F92" i="13" s="1"/>
  <c r="U94" i="13"/>
  <c r="T95" i="13"/>
  <c r="B94" i="13"/>
  <c r="C93" i="13"/>
  <c r="Q94" i="13"/>
  <c r="I94" i="13"/>
  <c r="H95" i="13"/>
  <c r="N96" i="13"/>
  <c r="O95" i="13"/>
  <c r="R94" i="13" l="1"/>
  <c r="X93" i="13"/>
  <c r="W15" i="11"/>
  <c r="X15" i="11" s="1"/>
  <c r="D92" i="13"/>
  <c r="J93" i="13"/>
  <c r="J15" i="11" s="1"/>
  <c r="I15" i="11" s="1"/>
  <c r="L93" i="13"/>
  <c r="N97" i="13"/>
  <c r="O96" i="13"/>
  <c r="E93" i="13"/>
  <c r="F93" i="13" s="1"/>
  <c r="Z95" i="13"/>
  <c r="H96" i="13"/>
  <c r="I95" i="13"/>
  <c r="C94" i="13"/>
  <c r="B95" i="13"/>
  <c r="K94" i="13"/>
  <c r="T96" i="13"/>
  <c r="U95" i="13"/>
  <c r="Q95" i="13"/>
  <c r="P94" i="13"/>
  <c r="V94" i="13"/>
  <c r="W94" i="13"/>
  <c r="R95" i="13" l="1"/>
  <c r="U15" i="11"/>
  <c r="X94" i="13"/>
  <c r="AC15" i="11"/>
  <c r="P95" i="13"/>
  <c r="D93" i="13"/>
  <c r="L94" i="13"/>
  <c r="U96" i="13"/>
  <c r="T97" i="13"/>
  <c r="E94" i="13"/>
  <c r="F94" i="13" s="1"/>
  <c r="Q96" i="13"/>
  <c r="K95" i="13"/>
  <c r="J95" i="13" s="1"/>
  <c r="Z96" i="13"/>
  <c r="O97" i="13"/>
  <c r="N98" i="13"/>
  <c r="W95" i="13"/>
  <c r="V95" i="13"/>
  <c r="J94" i="13"/>
  <c r="C95" i="13"/>
  <c r="B96" i="13"/>
  <c r="H97" i="13"/>
  <c r="I96" i="13"/>
  <c r="X95" i="13" l="1"/>
  <c r="R96" i="13"/>
  <c r="AD15" i="11"/>
  <c r="D94" i="13"/>
  <c r="L95" i="13"/>
  <c r="P96" i="13"/>
  <c r="K96" i="13"/>
  <c r="N99" i="13"/>
  <c r="O98" i="13"/>
  <c r="I97" i="13"/>
  <c r="H98" i="13"/>
  <c r="Q97" i="13"/>
  <c r="T98" i="13"/>
  <c r="U97" i="13"/>
  <c r="B97" i="13"/>
  <c r="C96" i="13"/>
  <c r="V96" i="13"/>
  <c r="W96" i="13"/>
  <c r="E95" i="13"/>
  <c r="D95" i="13" s="1"/>
  <c r="Z97" i="13"/>
  <c r="R97" i="13" l="1"/>
  <c r="X96" i="13"/>
  <c r="F95" i="13"/>
  <c r="L96" i="13"/>
  <c r="P97" i="13"/>
  <c r="J96" i="13"/>
  <c r="V97" i="13"/>
  <c r="W97" i="13"/>
  <c r="N100" i="13"/>
  <c r="O99" i="13"/>
  <c r="T99" i="13"/>
  <c r="U98" i="13"/>
  <c r="H99" i="13"/>
  <c r="I98" i="13"/>
  <c r="Z98" i="13"/>
  <c r="E96" i="13"/>
  <c r="D96" i="13" s="1"/>
  <c r="K97" i="13"/>
  <c r="C97" i="13"/>
  <c r="B98" i="13"/>
  <c r="Q98" i="13"/>
  <c r="P98" i="13"/>
  <c r="R98" i="13" l="1"/>
  <c r="X97" i="13"/>
  <c r="F96" i="13"/>
  <c r="W98" i="13"/>
  <c r="V98" i="13"/>
  <c r="L97" i="13"/>
  <c r="C98" i="13"/>
  <c r="B99" i="13"/>
  <c r="T100" i="13"/>
  <c r="U99" i="13"/>
  <c r="E97" i="13"/>
  <c r="K98" i="13"/>
  <c r="J98" i="13" s="1"/>
  <c r="Q99" i="13"/>
  <c r="P99" i="13" s="1"/>
  <c r="J97" i="13"/>
  <c r="Z99" i="13"/>
  <c r="H100" i="13"/>
  <c r="I99" i="13"/>
  <c r="O100" i="13"/>
  <c r="N101" i="13"/>
  <c r="X98" i="13" l="1"/>
  <c r="F97" i="13"/>
  <c r="D97" i="13"/>
  <c r="L98" i="13"/>
  <c r="K99" i="13"/>
  <c r="U100" i="13"/>
  <c r="T101" i="13"/>
  <c r="I100" i="13"/>
  <c r="H101" i="13"/>
  <c r="R99" i="13"/>
  <c r="O101" i="13"/>
  <c r="N102" i="13"/>
  <c r="B100" i="13"/>
  <c r="C99" i="13"/>
  <c r="Q100" i="13"/>
  <c r="P100" i="13" s="1"/>
  <c r="Z100" i="13"/>
  <c r="W99" i="13"/>
  <c r="V99" i="13"/>
  <c r="E98" i="13"/>
  <c r="F98" i="13" l="1"/>
  <c r="X99" i="13"/>
  <c r="D98" i="13"/>
  <c r="L99" i="13"/>
  <c r="J99" i="13"/>
  <c r="R100" i="13"/>
  <c r="Z101" i="13"/>
  <c r="B101" i="13"/>
  <c r="C100" i="13"/>
  <c r="Q101" i="13"/>
  <c r="I101" i="13"/>
  <c r="H102" i="13"/>
  <c r="T102" i="13"/>
  <c r="U101" i="13"/>
  <c r="E99" i="13"/>
  <c r="N103" i="13"/>
  <c r="O102" i="13"/>
  <c r="K100" i="13"/>
  <c r="V100" i="13"/>
  <c r="W100" i="13"/>
  <c r="F99" i="13" l="1"/>
  <c r="X100" i="13"/>
  <c r="R101" i="13"/>
  <c r="D99" i="13"/>
  <c r="L100" i="13"/>
  <c r="J100" i="13"/>
  <c r="Q102" i="13"/>
  <c r="R102" i="13" s="1"/>
  <c r="H103" i="13"/>
  <c r="I102" i="13"/>
  <c r="B102" i="13"/>
  <c r="C101" i="13"/>
  <c r="O103" i="13"/>
  <c r="N104" i="13"/>
  <c r="K101" i="13"/>
  <c r="J101" i="13" s="1"/>
  <c r="W101" i="13"/>
  <c r="V101" i="13"/>
  <c r="P101" i="13"/>
  <c r="Z102" i="13"/>
  <c r="U102" i="13"/>
  <c r="T103" i="13"/>
  <c r="E100" i="13"/>
  <c r="F100" i="13" s="1"/>
  <c r="X101" i="13" l="1"/>
  <c r="AB15" i="11"/>
  <c r="AA15" i="11" s="1"/>
  <c r="P102" i="13"/>
  <c r="D100" i="13"/>
  <c r="U103" i="13"/>
  <c r="T104" i="13"/>
  <c r="E101" i="13"/>
  <c r="F101" i="13" s="1"/>
  <c r="W102" i="13"/>
  <c r="V102" i="13"/>
  <c r="L101" i="13"/>
  <c r="N105" i="13"/>
  <c r="O104" i="13"/>
  <c r="B103" i="13"/>
  <c r="C102" i="13"/>
  <c r="Q103" i="13"/>
  <c r="P103" i="13" s="1"/>
  <c r="K102" i="13"/>
  <c r="J102" i="13" s="1"/>
  <c r="Z103" i="13"/>
  <c r="H104" i="13"/>
  <c r="I103" i="13"/>
  <c r="X102" i="13" l="1"/>
  <c r="D101" i="13"/>
  <c r="R103" i="13"/>
  <c r="K103" i="13"/>
  <c r="J103" i="13" s="1"/>
  <c r="Q104" i="13"/>
  <c r="P104" i="13" s="1"/>
  <c r="U104" i="13"/>
  <c r="T105" i="13"/>
  <c r="H105" i="13"/>
  <c r="I104" i="13"/>
  <c r="N106" i="13"/>
  <c r="O105" i="13"/>
  <c r="W103" i="13"/>
  <c r="V103" i="13"/>
  <c r="E102" i="13"/>
  <c r="F102" i="13" s="1"/>
  <c r="L102" i="13"/>
  <c r="Z104" i="13"/>
  <c r="B104" i="13"/>
  <c r="C103" i="13"/>
  <c r="X103" i="13" l="1"/>
  <c r="D102" i="13"/>
  <c r="L103" i="13"/>
  <c r="B105" i="13"/>
  <c r="C104" i="13"/>
  <c r="Q105" i="13"/>
  <c r="Q16" i="11" s="1"/>
  <c r="R16" i="11" s="1"/>
  <c r="Z105" i="13"/>
  <c r="N107" i="13"/>
  <c r="O106" i="13"/>
  <c r="T106" i="13"/>
  <c r="U105" i="13"/>
  <c r="K104" i="13"/>
  <c r="J104" i="13" s="1"/>
  <c r="V104" i="13"/>
  <c r="W104" i="13"/>
  <c r="X104" i="13" s="1"/>
  <c r="E103" i="13"/>
  <c r="F103" i="13" s="1"/>
  <c r="R104" i="13"/>
  <c r="H106" i="13"/>
  <c r="I105" i="13"/>
  <c r="D103" i="13" l="1"/>
  <c r="L104" i="13"/>
  <c r="R105" i="13"/>
  <c r="H107" i="13"/>
  <c r="I106" i="13"/>
  <c r="U106" i="13"/>
  <c r="T107" i="13"/>
  <c r="Z106" i="13"/>
  <c r="Q106" i="13"/>
  <c r="P106" i="13" s="1"/>
  <c r="E104" i="13"/>
  <c r="F104" i="13" s="1"/>
  <c r="O107" i="13"/>
  <c r="N108" i="13"/>
  <c r="B106" i="13"/>
  <c r="C105" i="13"/>
  <c r="K105" i="13"/>
  <c r="K16" i="11" s="1"/>
  <c r="L16" i="11" s="1"/>
  <c r="W105" i="13"/>
  <c r="V105" i="13"/>
  <c r="V16" i="11" s="1"/>
  <c r="P105" i="13"/>
  <c r="P16" i="11" s="1"/>
  <c r="O16" i="11" s="1"/>
  <c r="X105" i="13" l="1"/>
  <c r="W16" i="11"/>
  <c r="X16" i="11" s="1"/>
  <c r="D104" i="13"/>
  <c r="Q107" i="13"/>
  <c r="L105" i="13"/>
  <c r="W106" i="13"/>
  <c r="V106" i="13"/>
  <c r="E105" i="13"/>
  <c r="F105" i="13" s="1"/>
  <c r="Z107" i="13"/>
  <c r="K106" i="13"/>
  <c r="C106" i="13"/>
  <c r="B107" i="13"/>
  <c r="H108" i="13"/>
  <c r="I107" i="13"/>
  <c r="J105" i="13"/>
  <c r="J16" i="11" s="1"/>
  <c r="I16" i="11" s="1"/>
  <c r="N109" i="13"/>
  <c r="O108" i="13"/>
  <c r="R106" i="13"/>
  <c r="T108" i="13"/>
  <c r="U107" i="13"/>
  <c r="X106" i="13" l="1"/>
  <c r="U16" i="11"/>
  <c r="AC16" i="11"/>
  <c r="D105" i="13"/>
  <c r="W107" i="13"/>
  <c r="X107" i="13" s="1"/>
  <c r="V107" i="13"/>
  <c r="O109" i="13"/>
  <c r="N110" i="13"/>
  <c r="E106" i="13"/>
  <c r="T109" i="13"/>
  <c r="U108" i="13"/>
  <c r="P107" i="13"/>
  <c r="R107" i="13"/>
  <c r="K107" i="13"/>
  <c r="J107" i="13" s="1"/>
  <c r="J106" i="13"/>
  <c r="L106" i="13"/>
  <c r="Q108" i="13"/>
  <c r="P108" i="13" s="1"/>
  <c r="H109" i="13"/>
  <c r="I108" i="13"/>
  <c r="C107" i="13"/>
  <c r="B108" i="13"/>
  <c r="Z108" i="13"/>
  <c r="AD16" i="11" l="1"/>
  <c r="F106" i="13"/>
  <c r="D106" i="13"/>
  <c r="R108" i="13"/>
  <c r="L107" i="13"/>
  <c r="K108" i="13"/>
  <c r="T110" i="13"/>
  <c r="U109" i="13"/>
  <c r="Z109" i="13"/>
  <c r="I109" i="13"/>
  <c r="H110" i="13"/>
  <c r="B109" i="13"/>
  <c r="C108" i="13"/>
  <c r="N111" i="13"/>
  <c r="O110" i="13"/>
  <c r="E107" i="13"/>
  <c r="V108" i="13"/>
  <c r="W108" i="13"/>
  <c r="Q109" i="13"/>
  <c r="X108" i="13" l="1"/>
  <c r="R109" i="13"/>
  <c r="F107" i="13"/>
  <c r="D107" i="13"/>
  <c r="L108" i="13"/>
  <c r="J108" i="13"/>
  <c r="N112" i="13"/>
  <c r="O111" i="13"/>
  <c r="K109" i="13"/>
  <c r="J109" i="13" s="1"/>
  <c r="W109" i="13"/>
  <c r="V109" i="13"/>
  <c r="P109" i="13"/>
  <c r="U110" i="13"/>
  <c r="T111" i="13"/>
  <c r="E108" i="13"/>
  <c r="Z110" i="13"/>
  <c r="Q110" i="13"/>
  <c r="B110" i="13"/>
  <c r="C109" i="13"/>
  <c r="I110" i="13"/>
  <c r="H111" i="13"/>
  <c r="X109" i="13" l="1"/>
  <c r="R110" i="13"/>
  <c r="F108" i="13"/>
  <c r="D108" i="13"/>
  <c r="E109" i="13"/>
  <c r="Z111" i="13"/>
  <c r="N113" i="13"/>
  <c r="O112" i="13"/>
  <c r="C110" i="13"/>
  <c r="B111" i="13"/>
  <c r="T112" i="13"/>
  <c r="U111" i="13"/>
  <c r="L109" i="13"/>
  <c r="H112" i="13"/>
  <c r="I111" i="13"/>
  <c r="V110" i="13"/>
  <c r="W110" i="13"/>
  <c r="K110" i="13"/>
  <c r="J110" i="13" s="1"/>
  <c r="P110" i="13"/>
  <c r="Q111" i="13"/>
  <c r="P111" i="13"/>
  <c r="X110" i="13" l="1"/>
  <c r="R111" i="13"/>
  <c r="F109" i="13"/>
  <c r="D109" i="13"/>
  <c r="L110" i="13"/>
  <c r="K111" i="13"/>
  <c r="Q112" i="13"/>
  <c r="I112" i="13"/>
  <c r="H113" i="13"/>
  <c r="W111" i="13"/>
  <c r="V111" i="13"/>
  <c r="B112" i="13"/>
  <c r="C111" i="13"/>
  <c r="O113" i="13"/>
  <c r="N114" i="13"/>
  <c r="U112" i="13"/>
  <c r="T113" i="13"/>
  <c r="E110" i="13"/>
  <c r="Z112" i="13"/>
  <c r="X111" i="13" l="1"/>
  <c r="R112" i="13"/>
  <c r="P112" i="13"/>
  <c r="F110" i="13"/>
  <c r="D110" i="13"/>
  <c r="L111" i="13"/>
  <c r="J111" i="13"/>
  <c r="T114" i="13"/>
  <c r="U113" i="13"/>
  <c r="Q113" i="13"/>
  <c r="Z113" i="13"/>
  <c r="V112" i="13"/>
  <c r="W112" i="13"/>
  <c r="E111" i="13"/>
  <c r="I113" i="13"/>
  <c r="H114" i="13"/>
  <c r="B113" i="13"/>
  <c r="C112" i="13"/>
  <c r="K112" i="13"/>
  <c r="N115" i="13"/>
  <c r="O114" i="13"/>
  <c r="X112" i="13" l="1"/>
  <c r="F111" i="13"/>
  <c r="L112" i="13"/>
  <c r="R113" i="13"/>
  <c r="D111" i="13"/>
  <c r="J112" i="13"/>
  <c r="Q114" i="13"/>
  <c r="P114" i="13"/>
  <c r="K113" i="13"/>
  <c r="J113" i="13" s="1"/>
  <c r="O115" i="13"/>
  <c r="N116" i="13"/>
  <c r="E112" i="13"/>
  <c r="P113" i="13"/>
  <c r="C113" i="13"/>
  <c r="B114" i="13"/>
  <c r="Z114" i="13"/>
  <c r="V113" i="13"/>
  <c r="W113" i="13"/>
  <c r="I114" i="13"/>
  <c r="H115" i="13"/>
  <c r="T115" i="13"/>
  <c r="U114" i="13"/>
  <c r="F112" i="13" l="1"/>
  <c r="X113" i="13"/>
  <c r="AB16" i="11"/>
  <c r="AA16" i="11" s="1"/>
  <c r="R114" i="13"/>
  <c r="D112" i="13"/>
  <c r="L113" i="13"/>
  <c r="U115" i="13"/>
  <c r="T116" i="13"/>
  <c r="C114" i="13"/>
  <c r="B115" i="13"/>
  <c r="Q115" i="13"/>
  <c r="H116" i="13"/>
  <c r="I115" i="13"/>
  <c r="E113" i="13"/>
  <c r="F113" i="13" s="1"/>
  <c r="K114" i="13"/>
  <c r="W114" i="13"/>
  <c r="V114" i="13"/>
  <c r="Z115" i="13"/>
  <c r="O116" i="13"/>
  <c r="N117" i="13"/>
  <c r="X114" i="13" l="1"/>
  <c r="R115" i="13"/>
  <c r="P115" i="13"/>
  <c r="D113" i="13"/>
  <c r="L114" i="13"/>
  <c r="Q116" i="13"/>
  <c r="P116" i="13" s="1"/>
  <c r="U116" i="13"/>
  <c r="T117" i="13"/>
  <c r="J114" i="13"/>
  <c r="K115" i="13"/>
  <c r="W115" i="13"/>
  <c r="X115" i="13" s="1"/>
  <c r="V115" i="13"/>
  <c r="Z116" i="13"/>
  <c r="I116" i="13"/>
  <c r="H117" i="13"/>
  <c r="B116" i="13"/>
  <c r="C115" i="13"/>
  <c r="O117" i="13"/>
  <c r="N118" i="13"/>
  <c r="E114" i="13"/>
  <c r="F114" i="13" s="1"/>
  <c r="D114" i="13" l="1"/>
  <c r="L115" i="13"/>
  <c r="J115" i="13"/>
  <c r="N119" i="13"/>
  <c r="O118" i="13"/>
  <c r="H118" i="13"/>
  <c r="I117" i="13"/>
  <c r="Q117" i="13"/>
  <c r="Q17" i="11" s="1"/>
  <c r="R17" i="11" s="1"/>
  <c r="K116" i="13"/>
  <c r="J116" i="13" s="1"/>
  <c r="T118" i="13"/>
  <c r="U117" i="13"/>
  <c r="E115" i="13"/>
  <c r="F115" i="13" s="1"/>
  <c r="V116" i="13"/>
  <c r="W116" i="13"/>
  <c r="X116" i="13" s="1"/>
  <c r="R116" i="13"/>
  <c r="B117" i="13"/>
  <c r="C116" i="13"/>
  <c r="Z117" i="13"/>
  <c r="D115" i="13" l="1"/>
  <c r="P117" i="13"/>
  <c r="P17" i="11" s="1"/>
  <c r="O17" i="11" s="1"/>
  <c r="R117" i="13"/>
  <c r="Z118" i="13"/>
  <c r="U118" i="13"/>
  <c r="T119" i="13"/>
  <c r="E116" i="13"/>
  <c r="F116" i="13" s="1"/>
  <c r="H119" i="13"/>
  <c r="I118" i="13"/>
  <c r="B118" i="13"/>
  <c r="C117" i="13"/>
  <c r="L116" i="13"/>
  <c r="K117" i="13" s="1"/>
  <c r="K17" i="11" s="1"/>
  <c r="Q118" i="13"/>
  <c r="W117" i="13"/>
  <c r="V117" i="13"/>
  <c r="V17" i="11" s="1"/>
  <c r="O119" i="13"/>
  <c r="N120" i="13"/>
  <c r="X117" i="13" l="1"/>
  <c r="W17" i="11"/>
  <c r="X17" i="11" s="1"/>
  <c r="R118" i="13"/>
  <c r="D116" i="13"/>
  <c r="L117" i="13"/>
  <c r="J117" i="13"/>
  <c r="J17" i="11" s="1"/>
  <c r="I17" i="11" s="1"/>
  <c r="N121" i="13"/>
  <c r="O120" i="13"/>
  <c r="K118" i="13"/>
  <c r="Q119" i="13"/>
  <c r="H120" i="13"/>
  <c r="I119" i="13"/>
  <c r="L17" i="11"/>
  <c r="Z119" i="13"/>
  <c r="E117" i="13"/>
  <c r="U119" i="13"/>
  <c r="T120" i="13"/>
  <c r="P118" i="13"/>
  <c r="B119" i="13"/>
  <c r="C118" i="13"/>
  <c r="V118" i="13"/>
  <c r="W118" i="13"/>
  <c r="X118" i="13" l="1"/>
  <c r="U17" i="11"/>
  <c r="AC17" i="11"/>
  <c r="R119" i="13"/>
  <c r="F117" i="13"/>
  <c r="E17" i="11"/>
  <c r="D117" i="13"/>
  <c r="D17" i="11" s="1"/>
  <c r="L118" i="13"/>
  <c r="E118" i="13"/>
  <c r="D118" i="13" s="1"/>
  <c r="W119" i="13"/>
  <c r="V119" i="13"/>
  <c r="I120" i="13"/>
  <c r="H121" i="13"/>
  <c r="C119" i="13"/>
  <c r="B120" i="13"/>
  <c r="Q120" i="13"/>
  <c r="P120" i="13"/>
  <c r="J118" i="13"/>
  <c r="N122" i="13"/>
  <c r="O121" i="13"/>
  <c r="T121" i="13"/>
  <c r="U120" i="13"/>
  <c r="Z120" i="13"/>
  <c r="K119" i="13"/>
  <c r="P119" i="13"/>
  <c r="X119" i="13" l="1"/>
  <c r="C17" i="11"/>
  <c r="E18" i="12"/>
  <c r="AD17" i="11"/>
  <c r="R120" i="13"/>
  <c r="F118" i="13"/>
  <c r="T122" i="13"/>
  <c r="U121" i="13"/>
  <c r="L119" i="13"/>
  <c r="K120" i="13"/>
  <c r="Z121" i="13"/>
  <c r="Q121" i="13"/>
  <c r="N123" i="13"/>
  <c r="O122" i="13"/>
  <c r="B121" i="13"/>
  <c r="C120" i="13"/>
  <c r="J119" i="13"/>
  <c r="V120" i="13"/>
  <c r="W120" i="13"/>
  <c r="E119" i="13"/>
  <c r="H122" i="13"/>
  <c r="I121" i="13"/>
  <c r="X120" i="13" l="1"/>
  <c r="R121" i="13"/>
  <c r="F119" i="13"/>
  <c r="D119" i="13"/>
  <c r="K121" i="13"/>
  <c r="J121" i="13" s="1"/>
  <c r="N124" i="13"/>
  <c r="O123" i="13"/>
  <c r="V121" i="13"/>
  <c r="W121" i="13"/>
  <c r="I122" i="13"/>
  <c r="H123" i="13"/>
  <c r="E120" i="13"/>
  <c r="P121" i="13"/>
  <c r="J120" i="13"/>
  <c r="U122" i="13"/>
  <c r="T123" i="13"/>
  <c r="B122" i="13"/>
  <c r="C121" i="13"/>
  <c r="Q122" i="13"/>
  <c r="Z122" i="13"/>
  <c r="L120" i="13"/>
  <c r="X121" i="13" l="1"/>
  <c r="R122" i="13"/>
  <c r="F120" i="13"/>
  <c r="D120" i="13"/>
  <c r="P122" i="13"/>
  <c r="E121" i="13"/>
  <c r="D121" i="13" s="1"/>
  <c r="H124" i="13"/>
  <c r="I123" i="13"/>
  <c r="Q123" i="13"/>
  <c r="P123" i="13" s="1"/>
  <c r="L121" i="13"/>
  <c r="C122" i="13"/>
  <c r="B123" i="13"/>
  <c r="K122" i="13"/>
  <c r="J122" i="13" s="1"/>
  <c r="N125" i="13"/>
  <c r="O124" i="13"/>
  <c r="U123" i="13"/>
  <c r="T124" i="13"/>
  <c r="Z123" i="13"/>
  <c r="W122" i="13"/>
  <c r="V122" i="13"/>
  <c r="X122" i="13" l="1"/>
  <c r="F121" i="13"/>
  <c r="Z124" i="13"/>
  <c r="W123" i="13"/>
  <c r="V123" i="13"/>
  <c r="O125" i="13"/>
  <c r="N126" i="13"/>
  <c r="C123" i="13"/>
  <c r="B124" i="13"/>
  <c r="R123" i="13"/>
  <c r="E122" i="13"/>
  <c r="L122" i="13"/>
  <c r="K123" i="13"/>
  <c r="J123" i="13" s="1"/>
  <c r="T125" i="13"/>
  <c r="U124" i="13"/>
  <c r="Q124" i="13"/>
  <c r="P124" i="13" s="1"/>
  <c r="H125" i="13"/>
  <c r="I124" i="13"/>
  <c r="E16" i="11"/>
  <c r="E17" i="12" s="1"/>
  <c r="X123" i="13" l="1"/>
  <c r="F122" i="13"/>
  <c r="D122" i="13"/>
  <c r="R124" i="13"/>
  <c r="Q125" i="13"/>
  <c r="Z125" i="13"/>
  <c r="B125" i="13"/>
  <c r="C124" i="13"/>
  <c r="K124" i="13"/>
  <c r="J124" i="13" s="1"/>
  <c r="V124" i="13"/>
  <c r="W124" i="13"/>
  <c r="L123" i="13"/>
  <c r="E123" i="13"/>
  <c r="H126" i="13"/>
  <c r="I125" i="13"/>
  <c r="T126" i="13"/>
  <c r="U125" i="13"/>
  <c r="N127" i="13"/>
  <c r="O126" i="13"/>
  <c r="D16" i="11"/>
  <c r="E12" i="11"/>
  <c r="E13" i="12" s="1"/>
  <c r="X124" i="13" l="1"/>
  <c r="F123" i="13"/>
  <c r="R125" i="13"/>
  <c r="D123" i="13"/>
  <c r="L124" i="13"/>
  <c r="I126" i="13"/>
  <c r="H127" i="13"/>
  <c r="Z126" i="13"/>
  <c r="V125" i="13"/>
  <c r="W125" i="13"/>
  <c r="E124" i="13"/>
  <c r="Q126" i="13"/>
  <c r="U126" i="13"/>
  <c r="T127" i="13"/>
  <c r="C125" i="13"/>
  <c r="B126" i="13"/>
  <c r="P125" i="13"/>
  <c r="N128" i="13"/>
  <c r="O127" i="13"/>
  <c r="K125" i="13"/>
  <c r="J125" i="13" s="1"/>
  <c r="D17" i="12"/>
  <c r="C16" i="11"/>
  <c r="C17" i="12" s="1"/>
  <c r="D12" i="11"/>
  <c r="X125" i="13" l="1"/>
  <c r="F124" i="13"/>
  <c r="AB17" i="11"/>
  <c r="R126" i="13"/>
  <c r="D124" i="13"/>
  <c r="P126" i="13"/>
  <c r="L125" i="13"/>
  <c r="Q127" i="13"/>
  <c r="R127" i="13" s="1"/>
  <c r="E125" i="13"/>
  <c r="D125" i="13" s="1"/>
  <c r="H128" i="13"/>
  <c r="I127" i="13"/>
  <c r="O128" i="13"/>
  <c r="N129" i="13"/>
  <c r="T128" i="13"/>
  <c r="U127" i="13"/>
  <c r="K126" i="13"/>
  <c r="V126" i="13"/>
  <c r="W126" i="13"/>
  <c r="Z127" i="13"/>
  <c r="C126" i="13"/>
  <c r="B127" i="13"/>
  <c r="C12" i="11"/>
  <c r="C13" i="12" s="1"/>
  <c r="D13" i="12"/>
  <c r="X126" i="13" l="1"/>
  <c r="AA17" i="11"/>
  <c r="C18" i="12" s="1"/>
  <c r="D18" i="12"/>
  <c r="P127" i="13"/>
  <c r="L126" i="13"/>
  <c r="F125" i="13"/>
  <c r="T129" i="13"/>
  <c r="U128" i="13"/>
  <c r="Z128" i="13"/>
  <c r="J126" i="13"/>
  <c r="O129" i="13"/>
  <c r="N130" i="13"/>
  <c r="K127" i="13"/>
  <c r="C127" i="13"/>
  <c r="B128" i="13"/>
  <c r="Q128" i="13"/>
  <c r="P128" i="13" s="1"/>
  <c r="I128" i="13"/>
  <c r="H129" i="13"/>
  <c r="E126" i="13"/>
  <c r="W127" i="13"/>
  <c r="V127" i="13"/>
  <c r="X127" i="13" l="1"/>
  <c r="F126" i="13"/>
  <c r="L127" i="13"/>
  <c r="D126" i="13"/>
  <c r="R128" i="13"/>
  <c r="J127" i="13"/>
  <c r="K128" i="13"/>
  <c r="L128" i="13" s="1"/>
  <c r="B129" i="13"/>
  <c r="C128" i="13"/>
  <c r="N131" i="13"/>
  <c r="O130" i="13"/>
  <c r="Z129" i="13"/>
  <c r="T130" i="13"/>
  <c r="U129" i="13"/>
  <c r="E127" i="13"/>
  <c r="Q129" i="13"/>
  <c r="Q18" i="11" s="1"/>
  <c r="R18" i="11" s="1"/>
  <c r="I129" i="13"/>
  <c r="H130" i="13"/>
  <c r="V128" i="13"/>
  <c r="W128" i="13"/>
  <c r="E13" i="11"/>
  <c r="E14" i="12" s="1"/>
  <c r="X128" i="13" l="1"/>
  <c r="F127" i="13"/>
  <c r="P129" i="13"/>
  <c r="P18" i="11" s="1"/>
  <c r="O18" i="11" s="1"/>
  <c r="R129" i="13"/>
  <c r="D127" i="13"/>
  <c r="J128" i="13"/>
  <c r="K129" i="13"/>
  <c r="K18" i="11" s="1"/>
  <c r="V129" i="13"/>
  <c r="V18" i="11" s="1"/>
  <c r="W129" i="13"/>
  <c r="Q130" i="13"/>
  <c r="P130" i="13" s="1"/>
  <c r="T131" i="13"/>
  <c r="U130" i="13"/>
  <c r="O131" i="13"/>
  <c r="N132" i="13"/>
  <c r="E128" i="13"/>
  <c r="H131" i="13"/>
  <c r="I130" i="13"/>
  <c r="Z130" i="13"/>
  <c r="C129" i="13"/>
  <c r="B130" i="13"/>
  <c r="D13" i="11"/>
  <c r="X129" i="13" l="1"/>
  <c r="W18" i="11"/>
  <c r="X18" i="11" s="1"/>
  <c r="F128" i="13"/>
  <c r="D128" i="13"/>
  <c r="J129" i="13"/>
  <c r="J18" i="11" s="1"/>
  <c r="I18" i="11" s="1"/>
  <c r="L129" i="13"/>
  <c r="C130" i="13"/>
  <c r="B131" i="13"/>
  <c r="K130" i="13"/>
  <c r="Q131" i="13"/>
  <c r="P131" i="13" s="1"/>
  <c r="E129" i="13"/>
  <c r="F129" i="13" s="1"/>
  <c r="H132" i="13"/>
  <c r="I131" i="13"/>
  <c r="W130" i="13"/>
  <c r="V130" i="13"/>
  <c r="L18" i="11"/>
  <c r="R130" i="13"/>
  <c r="U131" i="13"/>
  <c r="T132" i="13"/>
  <c r="Z131" i="13"/>
  <c r="O132" i="13"/>
  <c r="N133" i="13"/>
  <c r="C13" i="11"/>
  <c r="C14" i="12" s="1"/>
  <c r="D14" i="12"/>
  <c r="X130" i="13" l="1"/>
  <c r="U18" i="11"/>
  <c r="AC18" i="11"/>
  <c r="R131" i="13"/>
  <c r="E18" i="11"/>
  <c r="D129" i="13"/>
  <c r="D18" i="11" s="1"/>
  <c r="L130" i="13"/>
  <c r="W131" i="13"/>
  <c r="V131" i="13"/>
  <c r="B132" i="13"/>
  <c r="C131" i="13"/>
  <c r="Z132" i="13"/>
  <c r="E130" i="13"/>
  <c r="D130" i="13" s="1"/>
  <c r="O133" i="13"/>
  <c r="N134" i="13"/>
  <c r="K131" i="13"/>
  <c r="Q132" i="13"/>
  <c r="U132" i="13"/>
  <c r="T133" i="13"/>
  <c r="I132" i="13"/>
  <c r="H133" i="13"/>
  <c r="J130" i="13"/>
  <c r="E10" i="11"/>
  <c r="X131" i="13" l="1"/>
  <c r="R132" i="13"/>
  <c r="AD18" i="11"/>
  <c r="E19" i="12"/>
  <c r="C18" i="11"/>
  <c r="F130" i="13"/>
  <c r="L131" i="13"/>
  <c r="J131" i="13"/>
  <c r="K132" i="13"/>
  <c r="J132" i="13" s="1"/>
  <c r="Q133" i="13"/>
  <c r="P133" i="13" s="1"/>
  <c r="Z133" i="13"/>
  <c r="T134" i="13"/>
  <c r="U133" i="13"/>
  <c r="V132" i="13"/>
  <c r="W132" i="13"/>
  <c r="E131" i="13"/>
  <c r="H134" i="13"/>
  <c r="I133" i="13"/>
  <c r="P132" i="13"/>
  <c r="N135" i="13"/>
  <c r="O134" i="13"/>
  <c r="B133" i="13"/>
  <c r="C132" i="13"/>
  <c r="D10" i="11"/>
  <c r="D11" i="12" s="1"/>
  <c r="E11" i="12"/>
  <c r="F10" i="11"/>
  <c r="F11" i="12" s="1"/>
  <c r="X132" i="13" l="1"/>
  <c r="F131" i="13"/>
  <c r="D131" i="13"/>
  <c r="L132" i="13"/>
  <c r="R133" i="13"/>
  <c r="E132" i="13"/>
  <c r="W133" i="13"/>
  <c r="V133" i="13"/>
  <c r="C133" i="13"/>
  <c r="B134" i="13"/>
  <c r="K133" i="13"/>
  <c r="J133" i="13" s="1"/>
  <c r="T135" i="13"/>
  <c r="U134" i="13"/>
  <c r="Z134" i="13"/>
  <c r="Q134" i="13"/>
  <c r="H135" i="13"/>
  <c r="I134" i="13"/>
  <c r="O135" i="13"/>
  <c r="N136" i="13"/>
  <c r="C10" i="11"/>
  <c r="C11" i="12" s="1"/>
  <c r="X133" i="13" l="1"/>
  <c r="R134" i="13"/>
  <c r="F132" i="13"/>
  <c r="D132" i="13"/>
  <c r="L133" i="13"/>
  <c r="Q135" i="13"/>
  <c r="R135" i="13" s="1"/>
  <c r="W134" i="13"/>
  <c r="V134" i="13"/>
  <c r="B135" i="13"/>
  <c r="C134" i="13"/>
  <c r="P134" i="13"/>
  <c r="U135" i="13"/>
  <c r="T136" i="13"/>
  <c r="E133" i="13"/>
  <c r="K134" i="13"/>
  <c r="J134" i="13" s="1"/>
  <c r="O136" i="13"/>
  <c r="N137" i="13"/>
  <c r="H136" i="13"/>
  <c r="I135" i="13"/>
  <c r="Z135" i="13"/>
  <c r="F133" i="13" l="1"/>
  <c r="X134" i="13"/>
  <c r="P135" i="13"/>
  <c r="D133" i="13"/>
  <c r="L134" i="13"/>
  <c r="H137" i="13"/>
  <c r="I136" i="13"/>
  <c r="W135" i="13"/>
  <c r="V135" i="13"/>
  <c r="E134" i="13"/>
  <c r="Z136" i="13"/>
  <c r="N138" i="13"/>
  <c r="O137" i="13"/>
  <c r="C135" i="13"/>
  <c r="B136" i="13"/>
  <c r="Q136" i="13"/>
  <c r="R136" i="13" s="1"/>
  <c r="K135" i="13"/>
  <c r="J135" i="13" s="1"/>
  <c r="T137" i="13"/>
  <c r="U136" i="13"/>
  <c r="E11" i="11"/>
  <c r="F134" i="13" l="1"/>
  <c r="X135" i="13"/>
  <c r="D134" i="13"/>
  <c r="P136" i="13"/>
  <c r="V136" i="13"/>
  <c r="W136" i="13"/>
  <c r="X136" i="13" s="1"/>
  <c r="Q137" i="13"/>
  <c r="P137" i="13" s="1"/>
  <c r="T138" i="13"/>
  <c r="U137" i="13"/>
  <c r="N139" i="13"/>
  <c r="O138" i="13"/>
  <c r="K136" i="13"/>
  <c r="J136" i="13" s="1"/>
  <c r="L135" i="13"/>
  <c r="B137" i="13"/>
  <c r="C136" i="13"/>
  <c r="Z137" i="13"/>
  <c r="H138" i="13"/>
  <c r="I137" i="13"/>
  <c r="E135" i="13"/>
  <c r="D11" i="11"/>
  <c r="D12" i="12" s="1"/>
  <c r="E12" i="12"/>
  <c r="F11" i="11"/>
  <c r="F12" i="12" s="1"/>
  <c r="F135" i="13" l="1"/>
  <c r="D135" i="13"/>
  <c r="L136" i="13"/>
  <c r="R137" i="13"/>
  <c r="I138" i="13"/>
  <c r="H139" i="13"/>
  <c r="B138" i="13"/>
  <c r="C137" i="13"/>
  <c r="Q138" i="13"/>
  <c r="P138" i="13" s="1"/>
  <c r="O139" i="13"/>
  <c r="N140" i="13"/>
  <c r="Z138" i="13"/>
  <c r="V137" i="13"/>
  <c r="W137" i="13"/>
  <c r="X137" i="13" s="1"/>
  <c r="K137" i="13"/>
  <c r="E136" i="13"/>
  <c r="U138" i="13"/>
  <c r="T139" i="13"/>
  <c r="C11" i="11"/>
  <c r="C12" i="12" s="1"/>
  <c r="F12" i="11"/>
  <c r="F13" i="12" s="1"/>
  <c r="F136" i="13" l="1"/>
  <c r="AB18" i="11"/>
  <c r="D136" i="13"/>
  <c r="L137" i="13"/>
  <c r="J137" i="13"/>
  <c r="T140" i="13"/>
  <c r="U139" i="13"/>
  <c r="N141" i="13"/>
  <c r="O140" i="13"/>
  <c r="E137" i="13"/>
  <c r="W138" i="13"/>
  <c r="X138" i="13" s="1"/>
  <c r="V138" i="13"/>
  <c r="Q139" i="13"/>
  <c r="P139" i="13" s="1"/>
  <c r="B139" i="13"/>
  <c r="C138" i="13"/>
  <c r="Z139" i="13"/>
  <c r="H140" i="13"/>
  <c r="I139" i="13"/>
  <c r="R138" i="13"/>
  <c r="K138" i="13"/>
  <c r="F13" i="11"/>
  <c r="F14" i="12" s="1"/>
  <c r="F137" i="13" l="1"/>
  <c r="AA18" i="11"/>
  <c r="C19" i="12" s="1"/>
  <c r="D19" i="12"/>
  <c r="R139" i="13"/>
  <c r="L138" i="13"/>
  <c r="D137" i="13"/>
  <c r="J138" i="13"/>
  <c r="Z140" i="13"/>
  <c r="N142" i="13"/>
  <c r="O141" i="13"/>
  <c r="W139" i="13"/>
  <c r="X139" i="13" s="1"/>
  <c r="V139" i="13"/>
  <c r="K139" i="13"/>
  <c r="J139" i="13" s="1"/>
  <c r="E138" i="13"/>
  <c r="F138" i="13" s="1"/>
  <c r="T141" i="13"/>
  <c r="U140" i="13"/>
  <c r="H141" i="13"/>
  <c r="I140" i="13"/>
  <c r="C139" i="13"/>
  <c r="B140" i="13"/>
  <c r="Q140" i="13"/>
  <c r="F14" i="11"/>
  <c r="F15" i="12" s="1"/>
  <c r="R140" i="13" l="1"/>
  <c r="P140" i="13"/>
  <c r="D138" i="13"/>
  <c r="L139" i="13"/>
  <c r="K140" i="13"/>
  <c r="H142" i="13"/>
  <c r="I141" i="13"/>
  <c r="B141" i="13"/>
  <c r="C140" i="13"/>
  <c r="V140" i="13"/>
  <c r="W140" i="13"/>
  <c r="X140" i="13" s="1"/>
  <c r="Q141" i="13"/>
  <c r="Q19" i="11" s="1"/>
  <c r="R19" i="11" s="1"/>
  <c r="Z141" i="13"/>
  <c r="E139" i="13"/>
  <c r="F139" i="13" s="1"/>
  <c r="T142" i="13"/>
  <c r="U141" i="13"/>
  <c r="N143" i="13"/>
  <c r="O142" i="13"/>
  <c r="D139" i="13" l="1"/>
  <c r="L140" i="13"/>
  <c r="J140" i="13"/>
  <c r="R141" i="13"/>
  <c r="W141" i="13"/>
  <c r="V141" i="13"/>
  <c r="V19" i="11" s="1"/>
  <c r="T143" i="13"/>
  <c r="U142" i="13"/>
  <c r="Z142" i="13"/>
  <c r="K141" i="13"/>
  <c r="K19" i="11" s="1"/>
  <c r="Q142" i="13"/>
  <c r="E140" i="13"/>
  <c r="F140" i="13" s="1"/>
  <c r="I142" i="13"/>
  <c r="H143" i="13"/>
  <c r="N144" i="13"/>
  <c r="O143" i="13"/>
  <c r="P141" i="13"/>
  <c r="P19" i="11" s="1"/>
  <c r="O19" i="11" s="1"/>
  <c r="C141" i="13"/>
  <c r="B142" i="13"/>
  <c r="X141" i="13" l="1"/>
  <c r="W19" i="11"/>
  <c r="X19" i="11" s="1"/>
  <c r="D140" i="13"/>
  <c r="E141" i="13"/>
  <c r="H144" i="13"/>
  <c r="I143" i="13"/>
  <c r="L19" i="11"/>
  <c r="T144" i="13"/>
  <c r="U143" i="13"/>
  <c r="K142" i="13"/>
  <c r="P142" i="13"/>
  <c r="Z143" i="13"/>
  <c r="Q143" i="13"/>
  <c r="P143" i="13"/>
  <c r="R142" i="13"/>
  <c r="L141" i="13"/>
  <c r="C142" i="13"/>
  <c r="B143" i="13"/>
  <c r="O144" i="13"/>
  <c r="N145" i="13"/>
  <c r="J141" i="13"/>
  <c r="J19" i="11" s="1"/>
  <c r="V142" i="13"/>
  <c r="W142" i="13"/>
  <c r="U19" i="11" l="1"/>
  <c r="X142" i="13"/>
  <c r="AC19" i="11"/>
  <c r="AD19" i="11" s="1"/>
  <c r="F141" i="13"/>
  <c r="E19" i="11"/>
  <c r="D141" i="13"/>
  <c r="D19" i="11" s="1"/>
  <c r="R143" i="13"/>
  <c r="B144" i="13"/>
  <c r="C143" i="13"/>
  <c r="H145" i="13"/>
  <c r="I144" i="13"/>
  <c r="I19" i="11"/>
  <c r="E142" i="13"/>
  <c r="D142" i="13" s="1"/>
  <c r="Z144" i="13"/>
  <c r="J142" i="13"/>
  <c r="O145" i="13"/>
  <c r="N146" i="13"/>
  <c r="L142" i="13"/>
  <c r="W143" i="13"/>
  <c r="V143" i="13"/>
  <c r="Q144" i="13"/>
  <c r="T145" i="13"/>
  <c r="U144" i="13"/>
  <c r="K143" i="13"/>
  <c r="J143" i="13" s="1"/>
  <c r="X143" i="13" l="1"/>
  <c r="C19" i="11"/>
  <c r="E20" i="12"/>
  <c r="R144" i="13"/>
  <c r="F142" i="13"/>
  <c r="P144" i="13"/>
  <c r="Q145" i="13"/>
  <c r="P145" i="13" s="1"/>
  <c r="V144" i="13"/>
  <c r="W144" i="13"/>
  <c r="T146" i="13"/>
  <c r="U145" i="13"/>
  <c r="L143" i="13"/>
  <c r="K144" i="13"/>
  <c r="J144" i="13" s="1"/>
  <c r="E143" i="13"/>
  <c r="N147" i="13"/>
  <c r="O146" i="13"/>
  <c r="Z145" i="13"/>
  <c r="I145" i="13"/>
  <c r="H146" i="13"/>
  <c r="B145" i="13"/>
  <c r="C144" i="13"/>
  <c r="X144" i="13" l="1"/>
  <c r="F143" i="13"/>
  <c r="R145" i="13"/>
  <c r="D143" i="13"/>
  <c r="L144" i="13"/>
  <c r="E144" i="13"/>
  <c r="T147" i="13"/>
  <c r="U146" i="13"/>
  <c r="C145" i="13"/>
  <c r="B146" i="13"/>
  <c r="Z146" i="13"/>
  <c r="I146" i="13"/>
  <c r="H147" i="13"/>
  <c r="Q146" i="13"/>
  <c r="K145" i="13"/>
  <c r="N148" i="13"/>
  <c r="O147" i="13"/>
  <c r="V145" i="13"/>
  <c r="W145" i="13"/>
  <c r="X145" i="13" l="1"/>
  <c r="F144" i="13"/>
  <c r="R146" i="13"/>
  <c r="D144" i="13"/>
  <c r="L145" i="13"/>
  <c r="J145" i="13"/>
  <c r="P146" i="13"/>
  <c r="Q147" i="13"/>
  <c r="K146" i="13"/>
  <c r="J146" i="13" s="1"/>
  <c r="B147" i="13"/>
  <c r="C146" i="13"/>
  <c r="O148" i="13"/>
  <c r="N149" i="13"/>
  <c r="E145" i="13"/>
  <c r="Z147" i="13"/>
  <c r="W146" i="13"/>
  <c r="V146" i="13"/>
  <c r="H148" i="13"/>
  <c r="I147" i="13"/>
  <c r="T148" i="13"/>
  <c r="U147" i="13"/>
  <c r="F145" i="13" l="1"/>
  <c r="X146" i="13"/>
  <c r="R147" i="13"/>
  <c r="P147" i="13"/>
  <c r="D145" i="13"/>
  <c r="L146" i="13"/>
  <c r="Z148" i="13"/>
  <c r="E146" i="13"/>
  <c r="W147" i="13"/>
  <c r="V147" i="13"/>
  <c r="K147" i="13"/>
  <c r="N150" i="13"/>
  <c r="O149" i="13"/>
  <c r="B148" i="13"/>
  <c r="C147" i="13"/>
  <c r="U148" i="13"/>
  <c r="T149" i="13"/>
  <c r="I148" i="13"/>
  <c r="H149" i="13"/>
  <c r="Q148" i="13"/>
  <c r="P148" i="13" s="1"/>
  <c r="X147" i="13" l="1"/>
  <c r="F146" i="13"/>
  <c r="D146" i="13"/>
  <c r="L147" i="13"/>
  <c r="J147" i="13"/>
  <c r="K148" i="13"/>
  <c r="B149" i="13"/>
  <c r="C148" i="13"/>
  <c r="Z149" i="13"/>
  <c r="T150" i="13"/>
  <c r="U149" i="13"/>
  <c r="Q149" i="13"/>
  <c r="P149" i="13" s="1"/>
  <c r="V148" i="13"/>
  <c r="W148" i="13"/>
  <c r="N151" i="13"/>
  <c r="O150" i="13"/>
  <c r="R148" i="13"/>
  <c r="I149" i="13"/>
  <c r="H150" i="13"/>
  <c r="E147" i="13"/>
  <c r="F147" i="13" s="1"/>
  <c r="X148" i="13" l="1"/>
  <c r="D147" i="13"/>
  <c r="L148" i="13"/>
  <c r="R149" i="13"/>
  <c r="Q150" i="13"/>
  <c r="W149" i="13"/>
  <c r="V149" i="13"/>
  <c r="Z150" i="13"/>
  <c r="J148" i="13"/>
  <c r="H151" i="13"/>
  <c r="I150" i="13"/>
  <c r="O151" i="13"/>
  <c r="N152" i="13"/>
  <c r="T151" i="13"/>
  <c r="U150" i="13"/>
  <c r="E148" i="13"/>
  <c r="F148" i="13" s="1"/>
  <c r="K149" i="13"/>
  <c r="C149" i="13"/>
  <c r="B150" i="13"/>
  <c r="X149" i="13" l="1"/>
  <c r="L149" i="13"/>
  <c r="AB19" i="11"/>
  <c r="R150" i="13"/>
  <c r="P150" i="13"/>
  <c r="D148" i="13"/>
  <c r="J149" i="13"/>
  <c r="E149" i="13"/>
  <c r="F149" i="13" s="1"/>
  <c r="Q151" i="13"/>
  <c r="P151" i="13" s="1"/>
  <c r="V150" i="13"/>
  <c r="W150" i="13"/>
  <c r="K150" i="13"/>
  <c r="J150" i="13" s="1"/>
  <c r="Z151" i="13"/>
  <c r="U151" i="13"/>
  <c r="T152" i="13"/>
  <c r="H152" i="13"/>
  <c r="I151" i="13"/>
  <c r="B151" i="13"/>
  <c r="C150" i="13"/>
  <c r="N153" i="13"/>
  <c r="O152" i="13"/>
  <c r="X150" i="13" l="1"/>
  <c r="AA19" i="11"/>
  <c r="C20" i="12" s="1"/>
  <c r="D20" i="12"/>
  <c r="D149" i="13"/>
  <c r="Q152" i="13"/>
  <c r="P152" i="13" s="1"/>
  <c r="U152" i="13"/>
  <c r="T153" i="13"/>
  <c r="L150" i="13"/>
  <c r="R151" i="13"/>
  <c r="N154" i="13"/>
  <c r="O153" i="13"/>
  <c r="W151" i="13"/>
  <c r="V151" i="13"/>
  <c r="E150" i="13"/>
  <c r="F150" i="13" s="1"/>
  <c r="K151" i="13"/>
  <c r="J151" i="13" s="1"/>
  <c r="C151" i="13"/>
  <c r="B152" i="13"/>
  <c r="I152" i="13"/>
  <c r="H153" i="13"/>
  <c r="Z152" i="13"/>
  <c r="X151" i="13" l="1"/>
  <c r="R152" i="13"/>
  <c r="D150" i="13"/>
  <c r="Z153" i="13"/>
  <c r="B153" i="13"/>
  <c r="C152" i="13"/>
  <c r="N155" i="13"/>
  <c r="O154" i="13"/>
  <c r="V152" i="13"/>
  <c r="W152" i="13"/>
  <c r="X152" i="13" s="1"/>
  <c r="E151" i="13"/>
  <c r="F151" i="13" s="1"/>
  <c r="H154" i="13"/>
  <c r="I153" i="13"/>
  <c r="L151" i="13"/>
  <c r="K152" i="13"/>
  <c r="J152" i="13" s="1"/>
  <c r="Q153" i="13"/>
  <c r="Q20" i="11" s="1"/>
  <c r="R20" i="11" s="1"/>
  <c r="T154" i="13"/>
  <c r="U153" i="13"/>
  <c r="D151" i="13" l="1"/>
  <c r="V153" i="13"/>
  <c r="V20" i="11" s="1"/>
  <c r="W153" i="13"/>
  <c r="I154" i="13"/>
  <c r="H155" i="13"/>
  <c r="E152" i="13"/>
  <c r="F152" i="13" s="1"/>
  <c r="U154" i="13"/>
  <c r="T155" i="13"/>
  <c r="B154" i="13"/>
  <c r="C153" i="13"/>
  <c r="L152" i="13"/>
  <c r="R153" i="13"/>
  <c r="Q154" i="13"/>
  <c r="P154" i="13" s="1"/>
  <c r="P153" i="13"/>
  <c r="P20" i="11" s="1"/>
  <c r="O20" i="11" s="1"/>
  <c r="K153" i="13"/>
  <c r="K20" i="11" s="1"/>
  <c r="N156" i="13"/>
  <c r="O155" i="13"/>
  <c r="Z154" i="13"/>
  <c r="X153" i="13" l="1"/>
  <c r="W20" i="11"/>
  <c r="X20" i="11" s="1"/>
  <c r="D152" i="13"/>
  <c r="Z155" i="13"/>
  <c r="L20" i="11"/>
  <c r="E153" i="13"/>
  <c r="D153" i="13" s="1"/>
  <c r="D20" i="11" s="1"/>
  <c r="V154" i="13"/>
  <c r="W154" i="13"/>
  <c r="K154" i="13"/>
  <c r="Q155" i="13"/>
  <c r="P155" i="13" s="1"/>
  <c r="C154" i="13"/>
  <c r="B155" i="13"/>
  <c r="N157" i="13"/>
  <c r="O156" i="13"/>
  <c r="R154" i="13"/>
  <c r="J153" i="13"/>
  <c r="J20" i="11" s="1"/>
  <c r="L153" i="13"/>
  <c r="U155" i="13"/>
  <c r="T156" i="13"/>
  <c r="H156" i="13"/>
  <c r="I155" i="13"/>
  <c r="X154" i="13" l="1"/>
  <c r="U20" i="11"/>
  <c r="AC20" i="11"/>
  <c r="AD20" i="11" s="1"/>
  <c r="F153" i="13"/>
  <c r="E20" i="11"/>
  <c r="T157" i="13"/>
  <c r="U156" i="13"/>
  <c r="Q156" i="13"/>
  <c r="P156" i="13" s="1"/>
  <c r="W155" i="13"/>
  <c r="X155" i="13" s="1"/>
  <c r="V155" i="13"/>
  <c r="O157" i="13"/>
  <c r="N158" i="13"/>
  <c r="J154" i="13"/>
  <c r="K155" i="13"/>
  <c r="J155" i="13" s="1"/>
  <c r="L154" i="13"/>
  <c r="C155" i="13"/>
  <c r="B156" i="13"/>
  <c r="Z156" i="13"/>
  <c r="H157" i="13"/>
  <c r="I156" i="13"/>
  <c r="I20" i="11"/>
  <c r="R155" i="13"/>
  <c r="E154" i="13"/>
  <c r="D154" i="13"/>
  <c r="E15" i="11"/>
  <c r="E16" i="12" s="1"/>
  <c r="E21" i="12" l="1"/>
  <c r="F154" i="13"/>
  <c r="C20" i="11"/>
  <c r="R156" i="13"/>
  <c r="L155" i="13"/>
  <c r="O158" i="13"/>
  <c r="N159" i="13"/>
  <c r="V156" i="13"/>
  <c r="W156" i="13"/>
  <c r="X156" i="13" s="1"/>
  <c r="Z157" i="13"/>
  <c r="Q157" i="13"/>
  <c r="P157" i="13" s="1"/>
  <c r="T158" i="13"/>
  <c r="U157" i="13"/>
  <c r="K156" i="13"/>
  <c r="B157" i="13"/>
  <c r="C156" i="13"/>
  <c r="H158" i="13"/>
  <c r="I157" i="13"/>
  <c r="E155" i="13"/>
  <c r="D15" i="11"/>
  <c r="F15" i="11"/>
  <c r="F16" i="12" s="1"/>
  <c r="F155" i="13" l="1"/>
  <c r="L156" i="13"/>
  <c r="D155" i="13"/>
  <c r="J156" i="13"/>
  <c r="R157" i="13"/>
  <c r="K157" i="13"/>
  <c r="L157" i="13" s="1"/>
  <c r="T159" i="13"/>
  <c r="U158" i="13"/>
  <c r="I158" i="13"/>
  <c r="H159" i="13"/>
  <c r="Z158" i="13"/>
  <c r="E156" i="13"/>
  <c r="O159" i="13"/>
  <c r="N160" i="13"/>
  <c r="C157" i="13"/>
  <c r="B158" i="13"/>
  <c r="V157" i="13"/>
  <c r="W157" i="13"/>
  <c r="Q158" i="13"/>
  <c r="D16" i="12"/>
  <c r="C15" i="11"/>
  <c r="F16" i="11"/>
  <c r="F17" i="12" s="1"/>
  <c r="F156" i="13" l="1"/>
  <c r="X157" i="13"/>
  <c r="D156" i="13"/>
  <c r="J157" i="13"/>
  <c r="N161" i="13"/>
  <c r="O160" i="13"/>
  <c r="I159" i="13"/>
  <c r="H160" i="13"/>
  <c r="Q159" i="13"/>
  <c r="P159" i="13" s="1"/>
  <c r="K158" i="13"/>
  <c r="L158" i="13" s="1"/>
  <c r="B159" i="13"/>
  <c r="C158" i="13"/>
  <c r="R158" i="13"/>
  <c r="V158" i="13"/>
  <c r="W158" i="13"/>
  <c r="P158" i="13"/>
  <c r="E157" i="13"/>
  <c r="F157" i="13" s="1"/>
  <c r="Z159" i="13"/>
  <c r="T160" i="13"/>
  <c r="U159" i="13"/>
  <c r="C16" i="12"/>
  <c r="F17" i="11"/>
  <c r="F18" i="12" s="1"/>
  <c r="X158" i="13" l="1"/>
  <c r="D157" i="13"/>
  <c r="R159" i="13"/>
  <c r="Z160" i="13"/>
  <c r="I160" i="13"/>
  <c r="H161" i="13"/>
  <c r="V159" i="13"/>
  <c r="W159" i="13"/>
  <c r="E158" i="13"/>
  <c r="F158" i="13" s="1"/>
  <c r="D158" i="13"/>
  <c r="J158" i="13"/>
  <c r="K159" i="13"/>
  <c r="L159" i="13" s="1"/>
  <c r="T161" i="13"/>
  <c r="U160" i="13"/>
  <c r="C159" i="13"/>
  <c r="B160" i="13"/>
  <c r="Q160" i="13"/>
  <c r="N162" i="13"/>
  <c r="O161" i="13"/>
  <c r="F18" i="11"/>
  <c r="F19" i="12" s="1"/>
  <c r="X159" i="13" l="1"/>
  <c r="R160" i="13"/>
  <c r="J159" i="13"/>
  <c r="P160" i="13"/>
  <c r="O162" i="13"/>
  <c r="N163" i="13"/>
  <c r="W160" i="13"/>
  <c r="V160" i="13"/>
  <c r="T162" i="13"/>
  <c r="U161" i="13"/>
  <c r="Z161" i="13"/>
  <c r="B161" i="13"/>
  <c r="C160" i="13"/>
  <c r="H162" i="13"/>
  <c r="I161" i="13"/>
  <c r="Q161" i="13"/>
  <c r="E159" i="13"/>
  <c r="F159" i="13" s="1"/>
  <c r="K160" i="13"/>
  <c r="L160" i="13" s="1"/>
  <c r="F19" i="11"/>
  <c r="F20" i="12" s="1"/>
  <c r="X160" i="13" l="1"/>
  <c r="R161" i="13"/>
  <c r="D159" i="13"/>
  <c r="P161" i="13"/>
  <c r="K161" i="13"/>
  <c r="L161" i="13" s="1"/>
  <c r="U162" i="13"/>
  <c r="T163" i="13"/>
  <c r="J160" i="13"/>
  <c r="I162" i="13"/>
  <c r="H163" i="13"/>
  <c r="Z162" i="13"/>
  <c r="N164" i="13"/>
  <c r="O163" i="13"/>
  <c r="E160" i="13"/>
  <c r="D160" i="13" s="1"/>
  <c r="Q162" i="13"/>
  <c r="B162" i="13"/>
  <c r="C161" i="13"/>
  <c r="W161" i="13"/>
  <c r="X161" i="13" s="1"/>
  <c r="V161" i="13"/>
  <c r="F20" i="11"/>
  <c r="F21" i="12" s="1"/>
  <c r="R162" i="13" l="1"/>
  <c r="AB20" i="11"/>
  <c r="F160" i="13"/>
  <c r="J161" i="13"/>
  <c r="N165" i="13"/>
  <c r="O164" i="13"/>
  <c r="K162" i="13"/>
  <c r="J162" i="13" s="1"/>
  <c r="V162" i="13"/>
  <c r="W162" i="13"/>
  <c r="X162" i="13" s="1"/>
  <c r="E161" i="13"/>
  <c r="Z163" i="13"/>
  <c r="B163" i="13"/>
  <c r="C162" i="13"/>
  <c r="P162" i="13"/>
  <c r="Q163" i="13"/>
  <c r="R163" i="13" s="1"/>
  <c r="I163" i="13"/>
  <c r="H164" i="13"/>
  <c r="T164" i="13"/>
  <c r="U163" i="13"/>
  <c r="D21" i="12" l="1"/>
  <c r="AA20" i="11"/>
  <c r="C21" i="12" s="1"/>
  <c r="F161" i="13"/>
  <c r="P163" i="13"/>
  <c r="D161" i="13"/>
  <c r="L162" i="13"/>
  <c r="T165" i="13"/>
  <c r="U164" i="13"/>
  <c r="H165" i="13"/>
  <c r="I164" i="13"/>
  <c r="E162" i="13"/>
  <c r="F162" i="13" s="1"/>
  <c r="Z164" i="13"/>
  <c r="Q164" i="13"/>
  <c r="R164" i="13" s="1"/>
  <c r="K163" i="13"/>
  <c r="J163" i="13" s="1"/>
  <c r="C163" i="13"/>
  <c r="B164" i="13"/>
  <c r="O165" i="13"/>
  <c r="N166" i="13"/>
  <c r="W163" i="13"/>
  <c r="X163" i="13" s="1"/>
  <c r="V163" i="13"/>
  <c r="D162" i="13" l="1"/>
  <c r="P164" i="13"/>
  <c r="B165" i="13"/>
  <c r="C164" i="13"/>
  <c r="Z165" i="13"/>
  <c r="H166" i="13"/>
  <c r="I165" i="13"/>
  <c r="E163" i="13"/>
  <c r="D163" i="13" s="1"/>
  <c r="V164" i="13"/>
  <c r="W164" i="13"/>
  <c r="X164" i="13" s="1"/>
  <c r="O166" i="13"/>
  <c r="N167" i="13"/>
  <c r="L163" i="13"/>
  <c r="U165" i="13"/>
  <c r="T166" i="13"/>
  <c r="Q165" i="13"/>
  <c r="Q21" i="11" s="1"/>
  <c r="R21" i="11" s="1"/>
  <c r="K164" i="13"/>
  <c r="J164" i="13" s="1"/>
  <c r="F163" i="13" l="1"/>
  <c r="Z166" i="13"/>
  <c r="U166" i="13"/>
  <c r="T167" i="13"/>
  <c r="N168" i="13"/>
  <c r="O167" i="13"/>
  <c r="K165" i="13"/>
  <c r="K21" i="11" s="1"/>
  <c r="E164" i="13"/>
  <c r="W165" i="13"/>
  <c r="V165" i="13"/>
  <c r="V21" i="11" s="1"/>
  <c r="Q166" i="13"/>
  <c r="P166" i="13" s="1"/>
  <c r="H167" i="13"/>
  <c r="I166" i="13"/>
  <c r="B166" i="13"/>
  <c r="C165" i="13"/>
  <c r="P165" i="13"/>
  <c r="P21" i="11" s="1"/>
  <c r="O21" i="11" s="1"/>
  <c r="L164" i="13"/>
  <c r="R165" i="13"/>
  <c r="X165" i="13" l="1"/>
  <c r="W21" i="11"/>
  <c r="X21" i="11" s="1"/>
  <c r="F164" i="13"/>
  <c r="R166" i="13"/>
  <c r="D164" i="13"/>
  <c r="L165" i="13"/>
  <c r="K166" i="13"/>
  <c r="N169" i="13"/>
  <c r="O168" i="13"/>
  <c r="H168" i="13"/>
  <c r="I167" i="13"/>
  <c r="L21" i="11"/>
  <c r="T168" i="13"/>
  <c r="U167" i="13"/>
  <c r="E165" i="13"/>
  <c r="J165" i="13"/>
  <c r="J21" i="11" s="1"/>
  <c r="V166" i="13"/>
  <c r="W166" i="13"/>
  <c r="B167" i="13"/>
  <c r="C166" i="13"/>
  <c r="Q167" i="13"/>
  <c r="Z167" i="13"/>
  <c r="U21" i="11" l="1"/>
  <c r="X166" i="13"/>
  <c r="R167" i="13"/>
  <c r="AC21" i="11"/>
  <c r="AD21" i="11" s="1"/>
  <c r="F165" i="13"/>
  <c r="E21" i="11"/>
  <c r="D165" i="13"/>
  <c r="D21" i="11" s="1"/>
  <c r="B168" i="13"/>
  <c r="C167" i="13"/>
  <c r="I21" i="11"/>
  <c r="W167" i="13"/>
  <c r="V167" i="13"/>
  <c r="N170" i="13"/>
  <c r="O169" i="13"/>
  <c r="P167" i="13"/>
  <c r="U168" i="13"/>
  <c r="T169" i="13"/>
  <c r="K167" i="13"/>
  <c r="J167" i="13" s="1"/>
  <c r="H169" i="13"/>
  <c r="I168" i="13"/>
  <c r="J166" i="13"/>
  <c r="Z168" i="13"/>
  <c r="E166" i="13"/>
  <c r="D166" i="13" s="1"/>
  <c r="Q168" i="13"/>
  <c r="L166" i="13"/>
  <c r="R168" i="13" l="1"/>
  <c r="X167" i="13"/>
  <c r="C21" i="11"/>
  <c r="F166" i="13"/>
  <c r="F21" i="11"/>
  <c r="E22" i="12"/>
  <c r="P168" i="13"/>
  <c r="L167" i="13"/>
  <c r="K168" i="13"/>
  <c r="J168" i="13" s="1"/>
  <c r="T170" i="13"/>
  <c r="U169" i="13"/>
  <c r="Z169" i="13"/>
  <c r="H170" i="13"/>
  <c r="I169" i="13"/>
  <c r="V168" i="13"/>
  <c r="W168" i="13"/>
  <c r="Q169" i="13"/>
  <c r="R169" i="13" s="1"/>
  <c r="E167" i="13"/>
  <c r="N171" i="13"/>
  <c r="O170" i="13"/>
  <c r="B169" i="13"/>
  <c r="C168" i="13"/>
  <c r="X168" i="13" l="1"/>
  <c r="F167" i="13"/>
  <c r="D167" i="13"/>
  <c r="F22" i="12"/>
  <c r="L168" i="13"/>
  <c r="E168" i="13"/>
  <c r="D168" i="13"/>
  <c r="C169" i="13"/>
  <c r="B170" i="13"/>
  <c r="P169" i="13"/>
  <c r="K169" i="13"/>
  <c r="J169" i="13" s="1"/>
  <c r="W169" i="13"/>
  <c r="V169" i="13"/>
  <c r="Q170" i="13"/>
  <c r="P170" i="13" s="1"/>
  <c r="H171" i="13"/>
  <c r="I170" i="13"/>
  <c r="T171" i="13"/>
  <c r="U170" i="13"/>
  <c r="N172" i="13"/>
  <c r="O171" i="13"/>
  <c r="Z170" i="13"/>
  <c r="X169" i="13" l="1"/>
  <c r="F168" i="13"/>
  <c r="L169" i="13"/>
  <c r="R170" i="13"/>
  <c r="Q171" i="13"/>
  <c r="P171" i="13" s="1"/>
  <c r="K170" i="13"/>
  <c r="J170" i="13" s="1"/>
  <c r="N173" i="13"/>
  <c r="O172" i="13"/>
  <c r="I171" i="13"/>
  <c r="H172" i="13"/>
  <c r="Z171" i="13"/>
  <c r="V170" i="13"/>
  <c r="W170" i="13"/>
  <c r="B171" i="13"/>
  <c r="C170" i="13"/>
  <c r="T172" i="13"/>
  <c r="U171" i="13"/>
  <c r="E169" i="13"/>
  <c r="F169" i="13" s="1"/>
  <c r="X170" i="13" l="1"/>
  <c r="D169" i="13"/>
  <c r="L170" i="13"/>
  <c r="R171" i="13"/>
  <c r="W171" i="13"/>
  <c r="V171" i="13"/>
  <c r="I172" i="13"/>
  <c r="H173" i="13"/>
  <c r="T173" i="13"/>
  <c r="U172" i="13"/>
  <c r="E170" i="13"/>
  <c r="F170" i="13" s="1"/>
  <c r="K171" i="13"/>
  <c r="C171" i="13"/>
  <c r="B172" i="13"/>
  <c r="Z172" i="13"/>
  <c r="Q172" i="13"/>
  <c r="P172" i="13"/>
  <c r="O173" i="13"/>
  <c r="N174" i="13"/>
  <c r="X171" i="13" l="1"/>
  <c r="R172" i="13"/>
  <c r="D170" i="13"/>
  <c r="L171" i="13"/>
  <c r="J171" i="13"/>
  <c r="O174" i="13"/>
  <c r="N175" i="13"/>
  <c r="Z173" i="13"/>
  <c r="T174" i="13"/>
  <c r="U173" i="13"/>
  <c r="Q173" i="13"/>
  <c r="P173" i="13" s="1"/>
  <c r="C172" i="13"/>
  <c r="B173" i="13"/>
  <c r="H174" i="13"/>
  <c r="I173" i="13"/>
  <c r="E171" i="13"/>
  <c r="F171" i="13" s="1"/>
  <c r="W172" i="13"/>
  <c r="X172" i="13" s="1"/>
  <c r="V172" i="13"/>
  <c r="K172" i="13"/>
  <c r="L172" i="13" l="1"/>
  <c r="D171" i="13"/>
  <c r="R173" i="13"/>
  <c r="B174" i="13"/>
  <c r="C173" i="13"/>
  <c r="J172" i="13"/>
  <c r="E172" i="13"/>
  <c r="F172" i="13" s="1"/>
  <c r="W173" i="13"/>
  <c r="X173" i="13" s="1"/>
  <c r="V173" i="13"/>
  <c r="Z174" i="13"/>
  <c r="K173" i="13"/>
  <c r="U174" i="13"/>
  <c r="T175" i="13"/>
  <c r="O175" i="13"/>
  <c r="N176" i="13"/>
  <c r="I174" i="13"/>
  <c r="H175" i="13"/>
  <c r="Q174" i="13"/>
  <c r="L173" i="13" l="1"/>
  <c r="AB21" i="11"/>
  <c r="R174" i="13"/>
  <c r="D172" i="13"/>
  <c r="J173" i="13"/>
  <c r="Q175" i="13"/>
  <c r="E173" i="13"/>
  <c r="D173" i="13" s="1"/>
  <c r="H176" i="13"/>
  <c r="I175" i="13"/>
  <c r="T176" i="13"/>
  <c r="U175" i="13"/>
  <c r="B175" i="13"/>
  <c r="C174" i="13"/>
  <c r="K174" i="13"/>
  <c r="V174" i="13"/>
  <c r="W174" i="13"/>
  <c r="X174" i="13" s="1"/>
  <c r="P174" i="13"/>
  <c r="N177" i="13"/>
  <c r="O176" i="13"/>
  <c r="Z175" i="13"/>
  <c r="L174" i="13" l="1"/>
  <c r="D22" i="12"/>
  <c r="AA21" i="11"/>
  <c r="C22" i="12" s="1"/>
  <c r="R175" i="13"/>
  <c r="F173" i="13"/>
  <c r="Q176" i="13"/>
  <c r="P176" i="13" s="1"/>
  <c r="W175" i="13"/>
  <c r="X175" i="13" s="1"/>
  <c r="V175" i="13"/>
  <c r="P175" i="13"/>
  <c r="O177" i="13"/>
  <c r="N178" i="13"/>
  <c r="J174" i="13"/>
  <c r="U176" i="13"/>
  <c r="T177" i="13"/>
  <c r="E174" i="13"/>
  <c r="K175" i="13"/>
  <c r="L175" i="13" s="1"/>
  <c r="Z176" i="13"/>
  <c r="B176" i="13"/>
  <c r="C175" i="13"/>
  <c r="H177" i="13"/>
  <c r="I176" i="13"/>
  <c r="F174" i="13" l="1"/>
  <c r="D174" i="13"/>
  <c r="J175" i="13"/>
  <c r="V176" i="13"/>
  <c r="W176" i="13"/>
  <c r="X176" i="13" s="1"/>
  <c r="K176" i="13"/>
  <c r="L176" i="13" s="1"/>
  <c r="R176" i="13"/>
  <c r="H178" i="13"/>
  <c r="I177" i="13"/>
  <c r="N179" i="13"/>
  <c r="O178" i="13"/>
  <c r="B177" i="13"/>
  <c r="C176" i="13"/>
  <c r="E175" i="13"/>
  <c r="Z177" i="13"/>
  <c r="U177" i="13"/>
  <c r="T178" i="13"/>
  <c r="Q177" i="13"/>
  <c r="Q22" i="11" s="1"/>
  <c r="R22" i="11" s="1"/>
  <c r="F175" i="13" l="1"/>
  <c r="D175" i="13"/>
  <c r="Z178" i="13"/>
  <c r="E176" i="13"/>
  <c r="I178" i="13"/>
  <c r="H179" i="13"/>
  <c r="P177" i="13"/>
  <c r="P22" i="11" s="1"/>
  <c r="O22" i="11" s="1"/>
  <c r="B178" i="13"/>
  <c r="C177" i="13"/>
  <c r="R177" i="13"/>
  <c r="T179" i="13"/>
  <c r="U178" i="13"/>
  <c r="Q178" i="13"/>
  <c r="W177" i="13"/>
  <c r="V177" i="13"/>
  <c r="V22" i="11" s="1"/>
  <c r="N180" i="13"/>
  <c r="O179" i="13"/>
  <c r="K177" i="13"/>
  <c r="K22" i="11" s="1"/>
  <c r="J176" i="13"/>
  <c r="F176" i="13" l="1"/>
  <c r="X177" i="13"/>
  <c r="W22" i="11"/>
  <c r="X22" i="11" s="1"/>
  <c r="D176" i="13"/>
  <c r="J177" i="13"/>
  <c r="L177" i="13"/>
  <c r="E177" i="13"/>
  <c r="L22" i="11"/>
  <c r="T180" i="13"/>
  <c r="U179" i="13"/>
  <c r="K178" i="13"/>
  <c r="J178" i="13" s="1"/>
  <c r="Z179" i="13"/>
  <c r="N181" i="13"/>
  <c r="O180" i="13"/>
  <c r="J22" i="11"/>
  <c r="V178" i="13"/>
  <c r="W178" i="13"/>
  <c r="B179" i="13"/>
  <c r="C178" i="13"/>
  <c r="H180" i="13"/>
  <c r="I179" i="13"/>
  <c r="Q179" i="13"/>
  <c r="P179" i="13" s="1"/>
  <c r="P178" i="13"/>
  <c r="R178" i="13"/>
  <c r="X178" i="13" l="1"/>
  <c r="U22" i="11"/>
  <c r="AC22" i="11"/>
  <c r="AD22" i="11" s="1"/>
  <c r="R179" i="13"/>
  <c r="F177" i="13"/>
  <c r="E22" i="11"/>
  <c r="D177" i="13"/>
  <c r="D22" i="11" s="1"/>
  <c r="L178" i="13"/>
  <c r="B180" i="13"/>
  <c r="C179" i="13"/>
  <c r="Q180" i="13"/>
  <c r="P180" i="13" s="1"/>
  <c r="K179" i="13"/>
  <c r="O181" i="13"/>
  <c r="N182" i="13"/>
  <c r="I180" i="13"/>
  <c r="H181" i="13"/>
  <c r="V179" i="13"/>
  <c r="W179" i="13"/>
  <c r="E178" i="13"/>
  <c r="I22" i="11"/>
  <c r="Z180" i="13"/>
  <c r="U180" i="13"/>
  <c r="T181" i="13"/>
  <c r="L179" i="13" l="1"/>
  <c r="X179" i="13"/>
  <c r="F178" i="13"/>
  <c r="C22" i="11"/>
  <c r="D178" i="13"/>
  <c r="F22" i="11"/>
  <c r="E23" i="12"/>
  <c r="J179" i="13"/>
  <c r="K180" i="13"/>
  <c r="L180" i="13" s="1"/>
  <c r="N183" i="13"/>
  <c r="O182" i="13"/>
  <c r="C180" i="13"/>
  <c r="B181" i="13"/>
  <c r="U181" i="13"/>
  <c r="T182" i="13"/>
  <c r="R180" i="13"/>
  <c r="W180" i="13"/>
  <c r="V180" i="13"/>
  <c r="H182" i="13"/>
  <c r="I181" i="13"/>
  <c r="E179" i="13"/>
  <c r="D179" i="13"/>
  <c r="Z181" i="13"/>
  <c r="Q181" i="13"/>
  <c r="X180" i="13" l="1"/>
  <c r="F179" i="13"/>
  <c r="F23" i="12"/>
  <c r="J180" i="13"/>
  <c r="P181" i="13"/>
  <c r="H183" i="13"/>
  <c r="I182" i="13"/>
  <c r="R181" i="13"/>
  <c r="E180" i="13"/>
  <c r="T183" i="13"/>
  <c r="U182" i="13"/>
  <c r="Q182" i="13"/>
  <c r="P182" i="13" s="1"/>
  <c r="Z182" i="13"/>
  <c r="W181" i="13"/>
  <c r="V181" i="13"/>
  <c r="O183" i="13"/>
  <c r="N184" i="13"/>
  <c r="K181" i="13"/>
  <c r="L181" i="13" s="1"/>
  <c r="C181" i="13"/>
  <c r="B182" i="13"/>
  <c r="X181" i="13" l="1"/>
  <c r="F180" i="13"/>
  <c r="D180" i="13"/>
  <c r="B183" i="13"/>
  <c r="C182" i="13"/>
  <c r="K182" i="13"/>
  <c r="L182" i="13" s="1"/>
  <c r="E181" i="13"/>
  <c r="H184" i="13"/>
  <c r="I183" i="13"/>
  <c r="T184" i="13"/>
  <c r="U183" i="13"/>
  <c r="N185" i="13"/>
  <c r="O184" i="13"/>
  <c r="J181" i="13"/>
  <c r="Q183" i="13"/>
  <c r="P183" i="13" s="1"/>
  <c r="Z183" i="13"/>
  <c r="V182" i="13"/>
  <c r="W182" i="13"/>
  <c r="R182" i="13"/>
  <c r="X182" i="13" l="1"/>
  <c r="F181" i="13"/>
  <c r="D181" i="13"/>
  <c r="J182" i="13"/>
  <c r="R183" i="13"/>
  <c r="V183" i="13"/>
  <c r="W183" i="13"/>
  <c r="Q184" i="13"/>
  <c r="T185" i="13"/>
  <c r="U184" i="13"/>
  <c r="I184" i="13"/>
  <c r="H185" i="13"/>
  <c r="Z184" i="13"/>
  <c r="C183" i="13"/>
  <c r="B184" i="13"/>
  <c r="K183" i="13"/>
  <c r="L183" i="13" s="1"/>
  <c r="N186" i="13"/>
  <c r="O185" i="13"/>
  <c r="E182" i="13"/>
  <c r="D182" i="13" s="1"/>
  <c r="X183" i="13" l="1"/>
  <c r="R184" i="13"/>
  <c r="F182" i="13"/>
  <c r="J183" i="13"/>
  <c r="E183" i="13"/>
  <c r="H186" i="13"/>
  <c r="I185" i="13"/>
  <c r="Q185" i="13"/>
  <c r="Z185" i="13"/>
  <c r="V184" i="13"/>
  <c r="W184" i="13"/>
  <c r="K184" i="13"/>
  <c r="L184" i="13" s="1"/>
  <c r="P184" i="13"/>
  <c r="O186" i="13"/>
  <c r="N187" i="13"/>
  <c r="C184" i="13"/>
  <c r="B185" i="13"/>
  <c r="T186" i="13"/>
  <c r="U185" i="13"/>
  <c r="X184" i="13" l="1"/>
  <c r="R185" i="13"/>
  <c r="F183" i="13"/>
  <c r="D183" i="13"/>
  <c r="J184" i="13"/>
  <c r="Q186" i="13"/>
  <c r="P186" i="13" s="1"/>
  <c r="Z186" i="13"/>
  <c r="I186" i="13"/>
  <c r="H187" i="13"/>
  <c r="E184" i="13"/>
  <c r="P185" i="13"/>
  <c r="T187" i="13"/>
  <c r="U186" i="13"/>
  <c r="K185" i="13"/>
  <c r="L185" i="13" s="1"/>
  <c r="C185" i="13"/>
  <c r="B186" i="13"/>
  <c r="W185" i="13"/>
  <c r="V185" i="13"/>
  <c r="O187" i="13"/>
  <c r="N188" i="13"/>
  <c r="X185" i="13" l="1"/>
  <c r="AB22" i="11"/>
  <c r="F184" i="13"/>
  <c r="D184" i="13"/>
  <c r="J185" i="13"/>
  <c r="I187" i="13"/>
  <c r="H188" i="13"/>
  <c r="K186" i="13"/>
  <c r="L186" i="13" s="1"/>
  <c r="R186" i="13"/>
  <c r="N189" i="13"/>
  <c r="O188" i="13"/>
  <c r="B187" i="13"/>
  <c r="C186" i="13"/>
  <c r="V186" i="13"/>
  <c r="W186" i="13"/>
  <c r="Q187" i="13"/>
  <c r="P187" i="13" s="1"/>
  <c r="E185" i="13"/>
  <c r="T188" i="13"/>
  <c r="U187" i="13"/>
  <c r="Z187" i="13"/>
  <c r="F185" i="13" l="1"/>
  <c r="X186" i="13"/>
  <c r="AA22" i="11"/>
  <c r="C23" i="12" s="1"/>
  <c r="D23" i="12"/>
  <c r="D185" i="13"/>
  <c r="R187" i="13"/>
  <c r="Z188" i="13"/>
  <c r="Q188" i="13"/>
  <c r="P188" i="13" s="1"/>
  <c r="J186" i="13"/>
  <c r="E186" i="13"/>
  <c r="I188" i="13"/>
  <c r="H189" i="13"/>
  <c r="C187" i="13"/>
  <c r="B188" i="13"/>
  <c r="K187" i="13"/>
  <c r="J187" i="13" s="1"/>
  <c r="V187" i="13"/>
  <c r="W187" i="13"/>
  <c r="T189" i="13"/>
  <c r="U188" i="13"/>
  <c r="N190" i="13"/>
  <c r="O189" i="13"/>
  <c r="X187" i="13" l="1"/>
  <c r="F186" i="13"/>
  <c r="D186" i="13"/>
  <c r="R188" i="13"/>
  <c r="B189" i="13"/>
  <c r="C188" i="13"/>
  <c r="E187" i="13"/>
  <c r="F187" i="13" s="1"/>
  <c r="L187" i="13"/>
  <c r="Q189" i="13"/>
  <c r="Q23" i="11" s="1"/>
  <c r="R23" i="11" s="1"/>
  <c r="H190" i="13"/>
  <c r="I189" i="13"/>
  <c r="W188" i="13"/>
  <c r="V188" i="13"/>
  <c r="U189" i="13"/>
  <c r="T190" i="13"/>
  <c r="O190" i="13"/>
  <c r="N191" i="13"/>
  <c r="K188" i="13"/>
  <c r="J188" i="13" s="1"/>
  <c r="Z189" i="13"/>
  <c r="X188" i="13" l="1"/>
  <c r="D187" i="13"/>
  <c r="R189" i="13"/>
  <c r="P189" i="13"/>
  <c r="P23" i="11" s="1"/>
  <c r="O23" i="11" s="1"/>
  <c r="Q190" i="13"/>
  <c r="K189" i="13"/>
  <c r="K23" i="11" s="1"/>
  <c r="L188" i="13"/>
  <c r="B190" i="13"/>
  <c r="C189" i="13"/>
  <c r="U190" i="13"/>
  <c r="T191" i="13"/>
  <c r="I190" i="13"/>
  <c r="H191" i="13"/>
  <c r="W189" i="13"/>
  <c r="V189" i="13"/>
  <c r="V23" i="11" s="1"/>
  <c r="Z190" i="13"/>
  <c r="N192" i="13"/>
  <c r="O191" i="13"/>
  <c r="E188" i="13"/>
  <c r="F188" i="13" s="1"/>
  <c r="X189" i="13" l="1"/>
  <c r="W23" i="11"/>
  <c r="U23" i="11" s="1"/>
  <c r="R190" i="13"/>
  <c r="D188" i="13"/>
  <c r="L189" i="13"/>
  <c r="J189" i="13"/>
  <c r="J23" i="11" s="1"/>
  <c r="I23" i="11" s="1"/>
  <c r="Z191" i="13"/>
  <c r="N193" i="13"/>
  <c r="O192" i="13"/>
  <c r="H192" i="13"/>
  <c r="I191" i="13"/>
  <c r="E189" i="13"/>
  <c r="L23" i="11"/>
  <c r="T192" i="13"/>
  <c r="U191" i="13"/>
  <c r="Q191" i="13"/>
  <c r="P191" i="13" s="1"/>
  <c r="V190" i="13"/>
  <c r="W190" i="13"/>
  <c r="K190" i="13"/>
  <c r="B191" i="13"/>
  <c r="C190" i="13"/>
  <c r="P190" i="13"/>
  <c r="X190" i="13" l="1"/>
  <c r="X23" i="11"/>
  <c r="L190" i="13"/>
  <c r="AC23" i="11"/>
  <c r="AD23" i="11" s="1"/>
  <c r="R191" i="13"/>
  <c r="F189" i="13"/>
  <c r="E23" i="11"/>
  <c r="D189" i="13"/>
  <c r="D23" i="11" s="1"/>
  <c r="K191" i="13"/>
  <c r="J191" i="13" s="1"/>
  <c r="C191" i="13"/>
  <c r="B192" i="13"/>
  <c r="T193" i="13"/>
  <c r="U192" i="13"/>
  <c r="Z192" i="13"/>
  <c r="E190" i="13"/>
  <c r="Q192" i="13"/>
  <c r="W191" i="13"/>
  <c r="V191" i="13"/>
  <c r="H193" i="13"/>
  <c r="I192" i="13"/>
  <c r="O193" i="13"/>
  <c r="N194" i="13"/>
  <c r="J190" i="13"/>
  <c r="X191" i="13" l="1"/>
  <c r="R192" i="13"/>
  <c r="P192" i="13"/>
  <c r="F190" i="13"/>
  <c r="D190" i="13"/>
  <c r="F23" i="11"/>
  <c r="E24" i="12"/>
  <c r="C23" i="11"/>
  <c r="L191" i="13"/>
  <c r="K192" i="13"/>
  <c r="W192" i="13"/>
  <c r="V192" i="13"/>
  <c r="E191" i="13"/>
  <c r="H194" i="13"/>
  <c r="I193" i="13"/>
  <c r="U193" i="13"/>
  <c r="T194" i="13"/>
  <c r="Q193" i="13"/>
  <c r="P193" i="13" s="1"/>
  <c r="Z193" i="13"/>
  <c r="B193" i="13"/>
  <c r="C192" i="13"/>
  <c r="O194" i="13"/>
  <c r="N195" i="13"/>
  <c r="X192" i="13" l="1"/>
  <c r="L192" i="13"/>
  <c r="F191" i="13"/>
  <c r="D191" i="13"/>
  <c r="F24" i="12"/>
  <c r="J192" i="13"/>
  <c r="H195" i="13"/>
  <c r="I194" i="13"/>
  <c r="T195" i="13"/>
  <c r="U194" i="13"/>
  <c r="R193" i="13"/>
  <c r="Z194" i="13"/>
  <c r="W193" i="13"/>
  <c r="V193" i="13"/>
  <c r="Q194" i="13"/>
  <c r="P194" i="13" s="1"/>
  <c r="C193" i="13"/>
  <c r="B194" i="13"/>
  <c r="N196" i="13"/>
  <c r="O195" i="13"/>
  <c r="E192" i="13"/>
  <c r="K193" i="13"/>
  <c r="X193" i="13" l="1"/>
  <c r="L193" i="13"/>
  <c r="F192" i="13"/>
  <c r="R194" i="13"/>
  <c r="D192" i="13"/>
  <c r="J193" i="13"/>
  <c r="Q195" i="13"/>
  <c r="P195" i="13" s="1"/>
  <c r="N197" i="13"/>
  <c r="O196" i="13"/>
  <c r="V194" i="13"/>
  <c r="W194" i="13"/>
  <c r="K194" i="13"/>
  <c r="B195" i="13"/>
  <c r="C194" i="13"/>
  <c r="E193" i="13"/>
  <c r="Z195" i="13"/>
  <c r="T196" i="13"/>
  <c r="U195" i="13"/>
  <c r="H196" i="13"/>
  <c r="I195" i="13"/>
  <c r="F193" i="13" l="1"/>
  <c r="X194" i="13"/>
  <c r="R195" i="13"/>
  <c r="D193" i="13"/>
  <c r="K195" i="13"/>
  <c r="J195" i="13" s="1"/>
  <c r="B196" i="13"/>
  <c r="C195" i="13"/>
  <c r="Q196" i="13"/>
  <c r="L194" i="13"/>
  <c r="U196" i="13"/>
  <c r="T197" i="13"/>
  <c r="E194" i="13"/>
  <c r="H197" i="13"/>
  <c r="I196" i="13"/>
  <c r="Z196" i="13"/>
  <c r="V195" i="13"/>
  <c r="W195" i="13"/>
  <c r="J194" i="13"/>
  <c r="O197" i="13"/>
  <c r="N198" i="13"/>
  <c r="X195" i="13" l="1"/>
  <c r="F194" i="13"/>
  <c r="R196" i="13"/>
  <c r="D194" i="13"/>
  <c r="L195" i="13"/>
  <c r="E195" i="13"/>
  <c r="D195" i="13" s="1"/>
  <c r="N199" i="13"/>
  <c r="O198" i="13"/>
  <c r="H198" i="13"/>
  <c r="I197" i="13"/>
  <c r="Q197" i="13"/>
  <c r="R197" i="13" s="1"/>
  <c r="Z197" i="13"/>
  <c r="T198" i="13"/>
  <c r="U197" i="13"/>
  <c r="P196" i="13"/>
  <c r="K196" i="13"/>
  <c r="B197" i="13"/>
  <c r="C196" i="13"/>
  <c r="W196" i="13"/>
  <c r="V196" i="13"/>
  <c r="X196" i="13" l="1"/>
  <c r="F195" i="13"/>
  <c r="L196" i="13"/>
  <c r="P197" i="13"/>
  <c r="T199" i="13"/>
  <c r="U198" i="13"/>
  <c r="N200" i="13"/>
  <c r="O199" i="13"/>
  <c r="J196" i="13"/>
  <c r="Z198" i="13"/>
  <c r="K197" i="13"/>
  <c r="L197" i="13" s="1"/>
  <c r="E196" i="13"/>
  <c r="H199" i="13"/>
  <c r="I198" i="13"/>
  <c r="C197" i="13"/>
  <c r="B198" i="13"/>
  <c r="W197" i="13"/>
  <c r="X197" i="13" s="1"/>
  <c r="V197" i="13"/>
  <c r="Q198" i="13"/>
  <c r="P198" i="13" s="1"/>
  <c r="AB23" i="11" l="1"/>
  <c r="F196" i="13"/>
  <c r="D196" i="13"/>
  <c r="J197" i="13"/>
  <c r="E197" i="13"/>
  <c r="K198" i="13"/>
  <c r="L198" i="13" s="1"/>
  <c r="Z199" i="13"/>
  <c r="Q199" i="13"/>
  <c r="P199" i="13" s="1"/>
  <c r="R198" i="13"/>
  <c r="H200" i="13"/>
  <c r="I199" i="13"/>
  <c r="N201" i="13"/>
  <c r="O200" i="13"/>
  <c r="T200" i="13"/>
  <c r="U199" i="13"/>
  <c r="B199" i="13"/>
  <c r="C198" i="13"/>
  <c r="V198" i="13"/>
  <c r="W198" i="13"/>
  <c r="X198" i="13" s="1"/>
  <c r="F197" i="13" l="1"/>
  <c r="AA23" i="11"/>
  <c r="C24" i="12" s="1"/>
  <c r="D24" i="12"/>
  <c r="D197" i="13"/>
  <c r="R199" i="13"/>
  <c r="T201" i="13"/>
  <c r="U200" i="13"/>
  <c r="Q200" i="13"/>
  <c r="P200" i="13" s="1"/>
  <c r="K199" i="13"/>
  <c r="L199" i="13" s="1"/>
  <c r="J198" i="13"/>
  <c r="E198" i="13"/>
  <c r="Z200" i="13"/>
  <c r="C199" i="13"/>
  <c r="B200" i="13"/>
  <c r="W199" i="13"/>
  <c r="X199" i="13" s="1"/>
  <c r="V199" i="13"/>
  <c r="N202" i="13"/>
  <c r="O201" i="13"/>
  <c r="I200" i="13"/>
  <c r="H201" i="13"/>
  <c r="F198" i="13" l="1"/>
  <c r="R200" i="13"/>
  <c r="D198" i="13"/>
  <c r="Q201" i="13"/>
  <c r="Q24" i="11" s="1"/>
  <c r="R24" i="11" s="1"/>
  <c r="P201" i="13"/>
  <c r="P24" i="11" s="1"/>
  <c r="C200" i="13"/>
  <c r="B201" i="13"/>
  <c r="V200" i="13"/>
  <c r="W200" i="13"/>
  <c r="X200" i="13" s="1"/>
  <c r="O202" i="13"/>
  <c r="N203" i="13"/>
  <c r="E199" i="13"/>
  <c r="D199" i="13"/>
  <c r="T202" i="13"/>
  <c r="U201" i="13"/>
  <c r="H202" i="13"/>
  <c r="I201" i="13"/>
  <c r="Z201" i="13"/>
  <c r="J199" i="13"/>
  <c r="K200" i="13"/>
  <c r="J200" i="13" s="1"/>
  <c r="F199" i="13" l="1"/>
  <c r="O24" i="11"/>
  <c r="R201" i="13"/>
  <c r="Z202" i="13"/>
  <c r="W201" i="13"/>
  <c r="V201" i="13"/>
  <c r="V24" i="11" s="1"/>
  <c r="O203" i="13"/>
  <c r="N204" i="13"/>
  <c r="H203" i="13"/>
  <c r="I202" i="13"/>
  <c r="U202" i="13"/>
  <c r="T203" i="13"/>
  <c r="Q202" i="13"/>
  <c r="P202" i="13" s="1"/>
  <c r="B202" i="13"/>
  <c r="C201" i="13"/>
  <c r="L200" i="13"/>
  <c r="K201" i="13"/>
  <c r="K24" i="11" s="1"/>
  <c r="E200" i="13"/>
  <c r="D200" i="13"/>
  <c r="F200" i="13" l="1"/>
  <c r="X201" i="13"/>
  <c r="W24" i="11"/>
  <c r="J201" i="13"/>
  <c r="J24" i="11" s="1"/>
  <c r="I24" i="11" s="1"/>
  <c r="V202" i="13"/>
  <c r="W202" i="13"/>
  <c r="Q203" i="13"/>
  <c r="P203" i="13" s="1"/>
  <c r="Z203" i="13"/>
  <c r="L201" i="13"/>
  <c r="R202" i="13"/>
  <c r="B203" i="13"/>
  <c r="C202" i="13"/>
  <c r="I203" i="13"/>
  <c r="H204" i="13"/>
  <c r="L24" i="11"/>
  <c r="E201" i="13"/>
  <c r="T204" i="13"/>
  <c r="U203" i="13"/>
  <c r="K202" i="13"/>
  <c r="J202" i="13" s="1"/>
  <c r="N205" i="13"/>
  <c r="O204" i="13"/>
  <c r="X202" i="13" l="1"/>
  <c r="X24" i="11"/>
  <c r="U24" i="11"/>
  <c r="AC24" i="11"/>
  <c r="AD24" i="11" s="1"/>
  <c r="F201" i="13"/>
  <c r="E24" i="11"/>
  <c r="D201" i="13"/>
  <c r="D24" i="11" s="1"/>
  <c r="R203" i="13"/>
  <c r="L202" i="13"/>
  <c r="N206" i="13"/>
  <c r="O205" i="13"/>
  <c r="C203" i="13"/>
  <c r="B204" i="13"/>
  <c r="I204" i="13"/>
  <c r="H205" i="13"/>
  <c r="K203" i="13"/>
  <c r="J203" i="13" s="1"/>
  <c r="T205" i="13"/>
  <c r="U204" i="13"/>
  <c r="Z204" i="13"/>
  <c r="Q204" i="13"/>
  <c r="P204" i="13" s="1"/>
  <c r="V203" i="13"/>
  <c r="W203" i="13"/>
  <c r="E202" i="13"/>
  <c r="X203" i="13" l="1"/>
  <c r="F24" i="11"/>
  <c r="F25" i="12" s="1"/>
  <c r="E25" i="12"/>
  <c r="F202" i="13"/>
  <c r="C24" i="11"/>
  <c r="D202" i="13"/>
  <c r="L203" i="13"/>
  <c r="R204" i="13"/>
  <c r="K204" i="13"/>
  <c r="E203" i="13"/>
  <c r="Q205" i="13"/>
  <c r="P205" i="13" s="1"/>
  <c r="T206" i="13"/>
  <c r="U205" i="13"/>
  <c r="H206" i="13"/>
  <c r="I205" i="13"/>
  <c r="B205" i="13"/>
  <c r="C204" i="13"/>
  <c r="Z205" i="13"/>
  <c r="W204" i="13"/>
  <c r="V204" i="13"/>
  <c r="N207" i="13"/>
  <c r="O206" i="13"/>
  <c r="X204" i="13" l="1"/>
  <c r="F203" i="13"/>
  <c r="D203" i="13"/>
  <c r="Z206" i="13"/>
  <c r="B206" i="13"/>
  <c r="C205" i="13"/>
  <c r="T207" i="13"/>
  <c r="U206" i="13"/>
  <c r="J204" i="13"/>
  <c r="L204" i="13"/>
  <c r="K205" i="13"/>
  <c r="J205" i="13" s="1"/>
  <c r="R205" i="13"/>
  <c r="N208" i="13"/>
  <c r="O207" i="13"/>
  <c r="E204" i="13"/>
  <c r="W205" i="13"/>
  <c r="V205" i="13"/>
  <c r="Q206" i="13"/>
  <c r="P206" i="13" s="1"/>
  <c r="H207" i="13"/>
  <c r="I206" i="13"/>
  <c r="X205" i="13" l="1"/>
  <c r="F204" i="13"/>
  <c r="D204" i="13"/>
  <c r="L205" i="13"/>
  <c r="O208" i="13"/>
  <c r="N209" i="13"/>
  <c r="R206" i="13"/>
  <c r="E205" i="13"/>
  <c r="Z207" i="13"/>
  <c r="K206" i="13"/>
  <c r="J206" i="13" s="1"/>
  <c r="W206" i="13"/>
  <c r="V206" i="13"/>
  <c r="I207" i="13"/>
  <c r="H208" i="13"/>
  <c r="U207" i="13"/>
  <c r="T208" i="13"/>
  <c r="Q207" i="13"/>
  <c r="P207" i="13" s="1"/>
  <c r="B207" i="13"/>
  <c r="C206" i="13"/>
  <c r="X206" i="13" l="1"/>
  <c r="F205" i="13"/>
  <c r="D205" i="13"/>
  <c r="L206" i="13"/>
  <c r="Z208" i="13"/>
  <c r="N210" i="13"/>
  <c r="O209" i="13"/>
  <c r="K207" i="13"/>
  <c r="J207" i="13" s="1"/>
  <c r="H209" i="13"/>
  <c r="I208" i="13"/>
  <c r="Q208" i="13"/>
  <c r="P208" i="13" s="1"/>
  <c r="E206" i="13"/>
  <c r="T209" i="13"/>
  <c r="U208" i="13"/>
  <c r="C207" i="13"/>
  <c r="B208" i="13"/>
  <c r="V207" i="13"/>
  <c r="W207" i="13"/>
  <c r="R207" i="13"/>
  <c r="X207" i="13" l="1"/>
  <c r="F206" i="13"/>
  <c r="D206" i="13"/>
  <c r="W208" i="13"/>
  <c r="V208" i="13"/>
  <c r="L207" i="13"/>
  <c r="T210" i="13"/>
  <c r="U209" i="13"/>
  <c r="C208" i="13"/>
  <c r="B209" i="13"/>
  <c r="K208" i="13"/>
  <c r="J208" i="13" s="1"/>
  <c r="O210" i="13"/>
  <c r="N211" i="13"/>
  <c r="Q209" i="13"/>
  <c r="P209" i="13" s="1"/>
  <c r="R208" i="13"/>
  <c r="E207" i="13"/>
  <c r="H210" i="13"/>
  <c r="I209" i="13"/>
  <c r="Z209" i="13"/>
  <c r="X208" i="13" l="1"/>
  <c r="F207" i="13"/>
  <c r="D207" i="13"/>
  <c r="L208" i="13"/>
  <c r="Z210" i="13"/>
  <c r="N212" i="13"/>
  <c r="O211" i="13"/>
  <c r="T211" i="13"/>
  <c r="U210" i="13"/>
  <c r="K209" i="13"/>
  <c r="R209" i="13"/>
  <c r="Q210" i="13"/>
  <c r="P210" i="13" s="1"/>
  <c r="E208" i="13"/>
  <c r="V209" i="13"/>
  <c r="W209" i="13"/>
  <c r="B210" i="13"/>
  <c r="C209" i="13"/>
  <c r="I210" i="13"/>
  <c r="H211" i="13"/>
  <c r="X209" i="13" l="1"/>
  <c r="F208" i="13"/>
  <c r="L209" i="13"/>
  <c r="AB24" i="11"/>
  <c r="D208" i="13"/>
  <c r="J209" i="13"/>
  <c r="I211" i="13"/>
  <c r="H212" i="13"/>
  <c r="B211" i="13"/>
  <c r="C210" i="13"/>
  <c r="K210" i="13"/>
  <c r="J210" i="13" s="1"/>
  <c r="N213" i="13"/>
  <c r="O212" i="13"/>
  <c r="W210" i="13"/>
  <c r="X210" i="13" s="1"/>
  <c r="V210" i="13"/>
  <c r="Q211" i="13"/>
  <c r="P211" i="13" s="1"/>
  <c r="E209" i="13"/>
  <c r="F209" i="13" s="1"/>
  <c r="R210" i="13"/>
  <c r="U211" i="13"/>
  <c r="T212" i="13"/>
  <c r="Z211" i="13"/>
  <c r="AA24" i="11" l="1"/>
  <c r="C25" i="12" s="1"/>
  <c r="D25" i="12"/>
  <c r="D209" i="13"/>
  <c r="R211" i="13"/>
  <c r="K211" i="13"/>
  <c r="J211" i="13" s="1"/>
  <c r="U212" i="13"/>
  <c r="T213" i="13"/>
  <c r="Q212" i="13"/>
  <c r="P212" i="13"/>
  <c r="E210" i="13"/>
  <c r="F210" i="13" s="1"/>
  <c r="D210" i="13"/>
  <c r="V211" i="13"/>
  <c r="W211" i="13"/>
  <c r="X211" i="13" s="1"/>
  <c r="L210" i="13"/>
  <c r="O213" i="13"/>
  <c r="N214" i="13"/>
  <c r="C211" i="13"/>
  <c r="B212" i="13"/>
  <c r="Z212" i="13"/>
  <c r="H213" i="13"/>
  <c r="I212" i="13"/>
  <c r="R212" i="13" l="1"/>
  <c r="L211" i="13"/>
  <c r="W212" i="13"/>
  <c r="X212" i="13" s="1"/>
  <c r="V212" i="13"/>
  <c r="Z213" i="13"/>
  <c r="O214" i="13"/>
  <c r="N215" i="13"/>
  <c r="H214" i="13"/>
  <c r="I213" i="13"/>
  <c r="B213" i="13"/>
  <c r="C212" i="13"/>
  <c r="E211" i="13"/>
  <c r="F211" i="13" s="1"/>
  <c r="K212" i="13"/>
  <c r="J212" i="13" s="1"/>
  <c r="Q213" i="13"/>
  <c r="Q25" i="11" s="1"/>
  <c r="R25" i="11" s="1"/>
  <c r="U213" i="13"/>
  <c r="T214" i="13"/>
  <c r="D211" i="13" l="1"/>
  <c r="L212" i="13"/>
  <c r="K213" i="13" s="1"/>
  <c r="K25" i="11" s="1"/>
  <c r="L25" i="11" s="1"/>
  <c r="N216" i="13"/>
  <c r="O215" i="13"/>
  <c r="R213" i="13"/>
  <c r="C213" i="13"/>
  <c r="B214" i="13"/>
  <c r="Q214" i="13"/>
  <c r="P214" i="13" s="1"/>
  <c r="W213" i="13"/>
  <c r="V213" i="13"/>
  <c r="V25" i="11" s="1"/>
  <c r="H215" i="13"/>
  <c r="I214" i="13"/>
  <c r="Z214" i="13"/>
  <c r="E212" i="13"/>
  <c r="F212" i="13" s="1"/>
  <c r="P213" i="13"/>
  <c r="P25" i="11" s="1"/>
  <c r="O25" i="11" s="1"/>
  <c r="T215" i="13"/>
  <c r="U214" i="13"/>
  <c r="X213" i="13" l="1"/>
  <c r="W25" i="11"/>
  <c r="U25" i="11" s="1"/>
  <c r="D212" i="13"/>
  <c r="J213" i="13"/>
  <c r="J25" i="11" s="1"/>
  <c r="I25" i="11" s="1"/>
  <c r="L213" i="13"/>
  <c r="Z215" i="13"/>
  <c r="B215" i="13"/>
  <c r="C214" i="13"/>
  <c r="N217" i="13"/>
  <c r="O216" i="13"/>
  <c r="V214" i="13"/>
  <c r="W214" i="13"/>
  <c r="E213" i="13"/>
  <c r="D213" i="13"/>
  <c r="D25" i="11" s="1"/>
  <c r="T216" i="13"/>
  <c r="U215" i="13"/>
  <c r="K214" i="13"/>
  <c r="J214" i="13" s="1"/>
  <c r="R214" i="13"/>
  <c r="H216" i="13"/>
  <c r="I215" i="13"/>
  <c r="Q215" i="13"/>
  <c r="X214" i="13" l="1"/>
  <c r="X25" i="11"/>
  <c r="AC25" i="11"/>
  <c r="AD25" i="11" s="1"/>
  <c r="F213" i="13"/>
  <c r="E25" i="11"/>
  <c r="K215" i="13"/>
  <c r="J215" i="13" s="1"/>
  <c r="E214" i="13"/>
  <c r="P215" i="13"/>
  <c r="L214" i="13"/>
  <c r="Q216" i="13"/>
  <c r="I216" i="13"/>
  <c r="H217" i="13"/>
  <c r="B216" i="13"/>
  <c r="C215" i="13"/>
  <c r="W215" i="13"/>
  <c r="V215" i="13"/>
  <c r="R215" i="13"/>
  <c r="U216" i="13"/>
  <c r="T217" i="13"/>
  <c r="O217" i="13"/>
  <c r="N218" i="13"/>
  <c r="Z216" i="13"/>
  <c r="X215" i="13" l="1"/>
  <c r="F25" i="11"/>
  <c r="F26" i="12" s="1"/>
  <c r="E26" i="12"/>
  <c r="R216" i="13"/>
  <c r="F214" i="13"/>
  <c r="D214" i="13"/>
  <c r="C25" i="11"/>
  <c r="L215" i="13"/>
  <c r="W216" i="13"/>
  <c r="X216" i="13" s="1"/>
  <c r="V216" i="13"/>
  <c r="C216" i="13"/>
  <c r="B217" i="13"/>
  <c r="Q217" i="13"/>
  <c r="H218" i="13"/>
  <c r="I217" i="13"/>
  <c r="P216" i="13"/>
  <c r="Z217" i="13"/>
  <c r="E215" i="13"/>
  <c r="N219" i="13"/>
  <c r="O218" i="13"/>
  <c r="T218" i="13"/>
  <c r="U217" i="13"/>
  <c r="K216" i="13"/>
  <c r="J216" i="13" s="1"/>
  <c r="F215" i="13" l="1"/>
  <c r="R217" i="13"/>
  <c r="D215" i="13"/>
  <c r="P217" i="13"/>
  <c r="K217" i="13"/>
  <c r="J217" i="13" s="1"/>
  <c r="W217" i="13"/>
  <c r="X217" i="13" s="1"/>
  <c r="V217" i="13"/>
  <c r="Q218" i="13"/>
  <c r="Z218" i="13"/>
  <c r="H219" i="13"/>
  <c r="I218" i="13"/>
  <c r="E216" i="13"/>
  <c r="T219" i="13"/>
  <c r="U218" i="13"/>
  <c r="O219" i="13"/>
  <c r="N220" i="13"/>
  <c r="C217" i="13"/>
  <c r="B218" i="13"/>
  <c r="L216" i="13"/>
  <c r="F216" i="13" l="1"/>
  <c r="R218" i="13"/>
  <c r="D216" i="13"/>
  <c r="L217" i="13"/>
  <c r="T220" i="13"/>
  <c r="U219" i="13"/>
  <c r="E217" i="13"/>
  <c r="Q219" i="13"/>
  <c r="P219" i="13" s="1"/>
  <c r="Z219" i="13"/>
  <c r="K218" i="13"/>
  <c r="P218" i="13"/>
  <c r="B219" i="13"/>
  <c r="C218" i="13"/>
  <c r="N221" i="13"/>
  <c r="O220" i="13"/>
  <c r="I219" i="13"/>
  <c r="H220" i="13"/>
  <c r="V218" i="13"/>
  <c r="W218" i="13"/>
  <c r="X218" i="13" s="1"/>
  <c r="F217" i="13" l="1"/>
  <c r="L218" i="13"/>
  <c r="D217" i="13"/>
  <c r="J218" i="13"/>
  <c r="E218" i="13"/>
  <c r="D218" i="13" s="1"/>
  <c r="Z220" i="13"/>
  <c r="R219" i="13"/>
  <c r="K219" i="13"/>
  <c r="B220" i="13"/>
  <c r="C219" i="13"/>
  <c r="Q220" i="13"/>
  <c r="P220" i="13" s="1"/>
  <c r="U220" i="13"/>
  <c r="T221" i="13"/>
  <c r="I220" i="13"/>
  <c r="H221" i="13"/>
  <c r="W219" i="13"/>
  <c r="V219" i="13"/>
  <c r="N222" i="13"/>
  <c r="O221" i="13"/>
  <c r="X219" i="13" l="1"/>
  <c r="L219" i="13"/>
  <c r="F218" i="13"/>
  <c r="J219" i="13"/>
  <c r="C220" i="13"/>
  <c r="B221" i="13"/>
  <c r="N223" i="13"/>
  <c r="O222" i="13"/>
  <c r="K220" i="13"/>
  <c r="V220" i="13"/>
  <c r="W220" i="13"/>
  <c r="Z221" i="13"/>
  <c r="Q221" i="13"/>
  <c r="P221" i="13" s="1"/>
  <c r="H222" i="13"/>
  <c r="I221" i="13"/>
  <c r="T222" i="13"/>
  <c r="U221" i="13"/>
  <c r="E219" i="13"/>
  <c r="R220" i="13"/>
  <c r="X220" i="13" l="1"/>
  <c r="L220" i="13"/>
  <c r="F219" i="13"/>
  <c r="D219" i="13"/>
  <c r="J220" i="13"/>
  <c r="R221" i="13"/>
  <c r="H223" i="13"/>
  <c r="I222" i="13"/>
  <c r="W221" i="13"/>
  <c r="V221" i="13"/>
  <c r="Q222" i="13"/>
  <c r="K221" i="13"/>
  <c r="L221" i="13" s="1"/>
  <c r="Z222" i="13"/>
  <c r="E220" i="13"/>
  <c r="D220" i="13"/>
  <c r="U222" i="13"/>
  <c r="T223" i="13"/>
  <c r="O223" i="13"/>
  <c r="N224" i="13"/>
  <c r="B222" i="13"/>
  <c r="C221" i="13"/>
  <c r="F220" i="13" l="1"/>
  <c r="X221" i="13"/>
  <c r="AB25" i="11"/>
  <c r="R222" i="13"/>
  <c r="J221" i="13"/>
  <c r="Q223" i="13"/>
  <c r="K222" i="13"/>
  <c r="L222" i="13" s="1"/>
  <c r="B223" i="13"/>
  <c r="C222" i="13"/>
  <c r="V222" i="13"/>
  <c r="W222" i="13"/>
  <c r="P222" i="13"/>
  <c r="N225" i="13"/>
  <c r="O224" i="13"/>
  <c r="Z223" i="13"/>
  <c r="D221" i="13"/>
  <c r="E221" i="13"/>
  <c r="F221" i="13" s="1"/>
  <c r="T224" i="13"/>
  <c r="U223" i="13"/>
  <c r="I223" i="13"/>
  <c r="H224" i="13"/>
  <c r="X222" i="13" l="1"/>
  <c r="D26" i="12"/>
  <c r="AA25" i="11"/>
  <c r="C26" i="12" s="1"/>
  <c r="R223" i="13"/>
  <c r="J222" i="13"/>
  <c r="Q224" i="13"/>
  <c r="P224" i="13" s="1"/>
  <c r="V223" i="13"/>
  <c r="W223" i="13"/>
  <c r="X223" i="13" s="1"/>
  <c r="O225" i="13"/>
  <c r="N226" i="13"/>
  <c r="C223" i="13"/>
  <c r="B224" i="13"/>
  <c r="P223" i="13"/>
  <c r="T225" i="13"/>
  <c r="U224" i="13"/>
  <c r="I224" i="13"/>
  <c r="H225" i="13"/>
  <c r="Z224" i="13"/>
  <c r="K223" i="13"/>
  <c r="L223" i="13" s="1"/>
  <c r="E222" i="13"/>
  <c r="F222" i="13" s="1"/>
  <c r="D222" i="13" l="1"/>
  <c r="J223" i="13"/>
  <c r="H226" i="13"/>
  <c r="I225" i="13"/>
  <c r="K224" i="13"/>
  <c r="L224" i="13" s="1"/>
  <c r="W224" i="13"/>
  <c r="X224" i="13" s="1"/>
  <c r="V224" i="13"/>
  <c r="E223" i="13"/>
  <c r="F223" i="13" s="1"/>
  <c r="Z225" i="13"/>
  <c r="T226" i="13"/>
  <c r="U225" i="13"/>
  <c r="O226" i="13"/>
  <c r="N227" i="13"/>
  <c r="R224" i="13"/>
  <c r="C224" i="13"/>
  <c r="B225" i="13"/>
  <c r="Q225" i="13"/>
  <c r="Q26" i="11" s="1"/>
  <c r="R26" i="11" s="1"/>
  <c r="D223" i="13" l="1"/>
  <c r="J224" i="13"/>
  <c r="P225" i="13"/>
  <c r="P26" i="11" s="1"/>
  <c r="O26" i="11" s="1"/>
  <c r="B226" i="13"/>
  <c r="C225" i="13"/>
  <c r="Q226" i="13"/>
  <c r="P226" i="13"/>
  <c r="Z226" i="13"/>
  <c r="I226" i="13"/>
  <c r="H227" i="13"/>
  <c r="E224" i="13"/>
  <c r="F224" i="13" s="1"/>
  <c r="D224" i="13"/>
  <c r="W225" i="13"/>
  <c r="V225" i="13"/>
  <c r="V26" i="11" s="1"/>
  <c r="R225" i="13"/>
  <c r="U226" i="13"/>
  <c r="T227" i="13"/>
  <c r="N228" i="13"/>
  <c r="O227" i="13"/>
  <c r="K225" i="13"/>
  <c r="K26" i="11" s="1"/>
  <c r="L26" i="11" s="1"/>
  <c r="X225" i="13" l="1"/>
  <c r="W26" i="11"/>
  <c r="R226" i="13"/>
  <c r="J225" i="13"/>
  <c r="J26" i="11" s="1"/>
  <c r="I26" i="11" s="1"/>
  <c r="L225" i="13"/>
  <c r="Q227" i="13"/>
  <c r="P227" i="13" s="1"/>
  <c r="V226" i="13"/>
  <c r="W226" i="13"/>
  <c r="E225" i="13"/>
  <c r="D225" i="13" s="1"/>
  <c r="D26" i="11" s="1"/>
  <c r="N229" i="13"/>
  <c r="O228" i="13"/>
  <c r="Z227" i="13"/>
  <c r="B227" i="13"/>
  <c r="C226" i="13"/>
  <c r="I227" i="13"/>
  <c r="H228" i="13"/>
  <c r="T228" i="13"/>
  <c r="U227" i="13"/>
  <c r="K226" i="13"/>
  <c r="X26" i="11" l="1"/>
  <c r="X226" i="13"/>
  <c r="U26" i="11"/>
  <c r="AC26" i="11"/>
  <c r="AD26" i="11" s="1"/>
  <c r="R227" i="13"/>
  <c r="F225" i="13"/>
  <c r="E26" i="11"/>
  <c r="L226" i="13"/>
  <c r="J226" i="13"/>
  <c r="E226" i="13"/>
  <c r="D226" i="13" s="1"/>
  <c r="W227" i="13"/>
  <c r="V227" i="13"/>
  <c r="B228" i="13"/>
  <c r="C227" i="13"/>
  <c r="Q228" i="13"/>
  <c r="T229" i="13"/>
  <c r="U228" i="13"/>
  <c r="H229" i="13"/>
  <c r="I228" i="13"/>
  <c r="N230" i="13"/>
  <c r="O229" i="13"/>
  <c r="K227" i="13"/>
  <c r="J227" i="13" s="1"/>
  <c r="Z228" i="13"/>
  <c r="X227" i="13" l="1"/>
  <c r="F26" i="11"/>
  <c r="F27" i="12" s="1"/>
  <c r="E27" i="12"/>
  <c r="F226" i="13"/>
  <c r="C26" i="11"/>
  <c r="L227" i="13"/>
  <c r="T230" i="13"/>
  <c r="U229" i="13"/>
  <c r="E227" i="13"/>
  <c r="R228" i="13"/>
  <c r="V228" i="13"/>
  <c r="W228" i="13"/>
  <c r="Z229" i="13"/>
  <c r="Q229" i="13"/>
  <c r="P229" i="13" s="1"/>
  <c r="K228" i="13"/>
  <c r="J228" i="13" s="1"/>
  <c r="B229" i="13"/>
  <c r="C228" i="13"/>
  <c r="N231" i="13"/>
  <c r="O230" i="13"/>
  <c r="H230" i="13"/>
  <c r="I229" i="13"/>
  <c r="P228" i="13"/>
  <c r="F227" i="13" l="1"/>
  <c r="X228" i="13"/>
  <c r="R229" i="13"/>
  <c r="D227" i="13"/>
  <c r="Q230" i="13"/>
  <c r="Z230" i="13"/>
  <c r="U230" i="13"/>
  <c r="T231" i="13"/>
  <c r="O231" i="13"/>
  <c r="N232" i="13"/>
  <c r="K229" i="13"/>
  <c r="J229" i="13" s="1"/>
  <c r="E228" i="13"/>
  <c r="I230" i="13"/>
  <c r="H231" i="13"/>
  <c r="B230" i="13"/>
  <c r="C229" i="13"/>
  <c r="W229" i="13"/>
  <c r="V229" i="13"/>
  <c r="L228" i="13"/>
  <c r="X229" i="13" l="1"/>
  <c r="F228" i="13"/>
  <c r="R230" i="13"/>
  <c r="D228" i="13"/>
  <c r="L229" i="13"/>
  <c r="P230" i="13"/>
  <c r="C230" i="13"/>
  <c r="B231" i="13"/>
  <c r="H232" i="13"/>
  <c r="I231" i="13"/>
  <c r="K230" i="13"/>
  <c r="T232" i="13"/>
  <c r="U231" i="13"/>
  <c r="Q231" i="13"/>
  <c r="Z231" i="13"/>
  <c r="E229" i="13"/>
  <c r="N233" i="13"/>
  <c r="O232" i="13"/>
  <c r="V230" i="13"/>
  <c r="W230" i="13"/>
  <c r="F229" i="13" l="1"/>
  <c r="X230" i="13"/>
  <c r="L230" i="13"/>
  <c r="R231" i="13"/>
  <c r="D229" i="13"/>
  <c r="J230" i="13"/>
  <c r="P231" i="13"/>
  <c r="O233" i="13"/>
  <c r="N234" i="13"/>
  <c r="K231" i="13"/>
  <c r="E230" i="13"/>
  <c r="Z232" i="13"/>
  <c r="H233" i="13"/>
  <c r="I232" i="13"/>
  <c r="W231" i="13"/>
  <c r="V231" i="13"/>
  <c r="Q232" i="13"/>
  <c r="T233" i="13"/>
  <c r="U232" i="13"/>
  <c r="C231" i="13"/>
  <c r="B232" i="13"/>
  <c r="F230" i="13" l="1"/>
  <c r="X231" i="13"/>
  <c r="L231" i="13"/>
  <c r="R232" i="13"/>
  <c r="D230" i="13"/>
  <c r="J231" i="13"/>
  <c r="P232" i="13"/>
  <c r="Z233" i="13"/>
  <c r="B233" i="13"/>
  <c r="C232" i="13"/>
  <c r="Q233" i="13"/>
  <c r="E231" i="13"/>
  <c r="F231" i="13" s="1"/>
  <c r="V232" i="13"/>
  <c r="W232" i="13"/>
  <c r="K232" i="13"/>
  <c r="T234" i="13"/>
  <c r="U233" i="13"/>
  <c r="H234" i="13"/>
  <c r="I233" i="13"/>
  <c r="N235" i="13"/>
  <c r="O234" i="13"/>
  <c r="X232" i="13" l="1"/>
  <c r="L232" i="13"/>
  <c r="R233" i="13"/>
  <c r="D231" i="13"/>
  <c r="J232" i="13"/>
  <c r="K233" i="13"/>
  <c r="L233" i="13" s="1"/>
  <c r="J233" i="13"/>
  <c r="P233" i="13"/>
  <c r="H235" i="13"/>
  <c r="I234" i="13"/>
  <c r="E232" i="13"/>
  <c r="F232" i="13" s="1"/>
  <c r="N236" i="13"/>
  <c r="O235" i="13"/>
  <c r="T235" i="13"/>
  <c r="U234" i="13"/>
  <c r="Q234" i="13"/>
  <c r="V233" i="13"/>
  <c r="W233" i="13"/>
  <c r="C233" i="13"/>
  <c r="B234" i="13"/>
  <c r="Z234" i="13"/>
  <c r="X233" i="13" l="1"/>
  <c r="AB26" i="11"/>
  <c r="R234" i="13"/>
  <c r="D232" i="13"/>
  <c r="P234" i="13"/>
  <c r="Q235" i="13"/>
  <c r="E233" i="13"/>
  <c r="F233" i="13" s="1"/>
  <c r="N237" i="13"/>
  <c r="O236" i="13"/>
  <c r="W234" i="13"/>
  <c r="V234" i="13"/>
  <c r="K234" i="13"/>
  <c r="L234" i="13" s="1"/>
  <c r="C234" i="13"/>
  <c r="B235" i="13"/>
  <c r="Z235" i="13"/>
  <c r="U235" i="13"/>
  <c r="T236" i="13"/>
  <c r="H236" i="13"/>
  <c r="I235" i="13"/>
  <c r="X234" i="13" l="1"/>
  <c r="D27" i="12"/>
  <c r="AA26" i="11"/>
  <c r="C27" i="12" s="1"/>
  <c r="R235" i="13"/>
  <c r="D233" i="13"/>
  <c r="J234" i="13"/>
  <c r="K235" i="13"/>
  <c r="L235" i="13" s="1"/>
  <c r="P235" i="13"/>
  <c r="H237" i="13"/>
  <c r="I236" i="13"/>
  <c r="Z236" i="13"/>
  <c r="T237" i="13"/>
  <c r="U236" i="13"/>
  <c r="B236" i="13"/>
  <c r="C235" i="13"/>
  <c r="Q236" i="13"/>
  <c r="R236" i="13" s="1"/>
  <c r="W235" i="13"/>
  <c r="X235" i="13" s="1"/>
  <c r="V235" i="13"/>
  <c r="E234" i="13"/>
  <c r="F234" i="13" s="1"/>
  <c r="N238" i="13"/>
  <c r="O237" i="13"/>
  <c r="D234" i="13" l="1"/>
  <c r="J235" i="13"/>
  <c r="P236" i="13"/>
  <c r="V236" i="13"/>
  <c r="W236" i="13"/>
  <c r="X236" i="13" s="1"/>
  <c r="K236" i="13"/>
  <c r="L236" i="13" s="1"/>
  <c r="Q237" i="13"/>
  <c r="Q27" i="11" s="1"/>
  <c r="R27" i="11" s="1"/>
  <c r="E235" i="13"/>
  <c r="F235" i="13" s="1"/>
  <c r="U237" i="13"/>
  <c r="T238" i="13"/>
  <c r="H238" i="13"/>
  <c r="I237" i="13"/>
  <c r="N239" i="13"/>
  <c r="O238" i="13"/>
  <c r="B237" i="13"/>
  <c r="C236" i="13"/>
  <c r="Z237" i="13"/>
  <c r="D235" i="13" l="1"/>
  <c r="J236" i="13"/>
  <c r="N240" i="13"/>
  <c r="O239" i="13"/>
  <c r="E236" i="13"/>
  <c r="D236" i="13" s="1"/>
  <c r="R237" i="13"/>
  <c r="C237" i="13"/>
  <c r="B238" i="13"/>
  <c r="H239" i="13"/>
  <c r="I238" i="13"/>
  <c r="P237" i="13"/>
  <c r="P27" i="11" s="1"/>
  <c r="O27" i="11" s="1"/>
  <c r="V237" i="13"/>
  <c r="V27" i="11" s="1"/>
  <c r="W237" i="13"/>
  <c r="K237" i="13"/>
  <c r="K27" i="11" s="1"/>
  <c r="L27" i="11" s="1"/>
  <c r="Z238" i="13"/>
  <c r="Q238" i="13"/>
  <c r="P238" i="13" s="1"/>
  <c r="U238" i="13"/>
  <c r="T239" i="13"/>
  <c r="X237" i="13" l="1"/>
  <c r="W27" i="11"/>
  <c r="U27" i="11" s="1"/>
  <c r="F236" i="13"/>
  <c r="J237" i="13"/>
  <c r="J27" i="11" s="1"/>
  <c r="I27" i="11" s="1"/>
  <c r="E237" i="13"/>
  <c r="D237" i="13" s="1"/>
  <c r="D27" i="11" s="1"/>
  <c r="T240" i="13"/>
  <c r="U239" i="13"/>
  <c r="Z239" i="13"/>
  <c r="K238" i="13"/>
  <c r="J238" i="13" s="1"/>
  <c r="R238" i="13"/>
  <c r="Q239" i="13"/>
  <c r="P239" i="13" s="1"/>
  <c r="L237" i="13"/>
  <c r="W238" i="13"/>
  <c r="V238" i="13"/>
  <c r="H240" i="13"/>
  <c r="I239" i="13"/>
  <c r="O240" i="13"/>
  <c r="N241" i="13"/>
  <c r="C238" i="13"/>
  <c r="B239" i="13"/>
  <c r="X238" i="13" l="1"/>
  <c r="X27" i="11"/>
  <c r="AC27" i="11"/>
  <c r="AD27" i="11" s="1"/>
  <c r="F237" i="13"/>
  <c r="E27" i="11"/>
  <c r="R239" i="13"/>
  <c r="I240" i="13"/>
  <c r="H241" i="13"/>
  <c r="E238" i="13"/>
  <c r="D238" i="13" s="1"/>
  <c r="Q240" i="13"/>
  <c r="V239" i="13"/>
  <c r="W239" i="13"/>
  <c r="B240" i="13"/>
  <c r="C239" i="13"/>
  <c r="N242" i="13"/>
  <c r="O241" i="13"/>
  <c r="L238" i="13"/>
  <c r="Z240" i="13"/>
  <c r="K239" i="13"/>
  <c r="J239" i="13" s="1"/>
  <c r="T241" i="13"/>
  <c r="U240" i="13"/>
  <c r="X239" i="13" l="1"/>
  <c r="F27" i="11"/>
  <c r="F28" i="12" s="1"/>
  <c r="E28" i="12"/>
  <c r="C27" i="11"/>
  <c r="F238" i="13"/>
  <c r="N243" i="13"/>
  <c r="O242" i="13"/>
  <c r="L239" i="13"/>
  <c r="C240" i="13"/>
  <c r="B241" i="13"/>
  <c r="P240" i="13"/>
  <c r="R240" i="13"/>
  <c r="W240" i="13"/>
  <c r="V240" i="13"/>
  <c r="K240" i="13"/>
  <c r="J240" i="13" s="1"/>
  <c r="U241" i="13"/>
  <c r="T242" i="13"/>
  <c r="Z241" i="13"/>
  <c r="E239" i="13"/>
  <c r="Q241" i="13"/>
  <c r="P241" i="13" s="1"/>
  <c r="I241" i="13"/>
  <c r="H242" i="13"/>
  <c r="X240" i="13" l="1"/>
  <c r="F239" i="13"/>
  <c r="D239" i="13"/>
  <c r="K241" i="13"/>
  <c r="J241" i="13" s="1"/>
  <c r="T243" i="13"/>
  <c r="U242" i="13"/>
  <c r="C241" i="13"/>
  <c r="B242" i="13"/>
  <c r="V241" i="13"/>
  <c r="W241" i="13"/>
  <c r="E240" i="13"/>
  <c r="Q242" i="13"/>
  <c r="P242" i="13" s="1"/>
  <c r="H243" i="13"/>
  <c r="I242" i="13"/>
  <c r="Z242" i="13"/>
  <c r="R241" i="13"/>
  <c r="L240" i="13"/>
  <c r="O243" i="13"/>
  <c r="N244" i="13"/>
  <c r="X241" i="13" l="1"/>
  <c r="F240" i="13"/>
  <c r="R242" i="13"/>
  <c r="D240" i="13"/>
  <c r="L241" i="13"/>
  <c r="O244" i="13"/>
  <c r="N245" i="13"/>
  <c r="K242" i="13"/>
  <c r="J242" i="13" s="1"/>
  <c r="U243" i="13"/>
  <c r="T244" i="13"/>
  <c r="Q243" i="13"/>
  <c r="P243" i="13" s="1"/>
  <c r="H244" i="13"/>
  <c r="I243" i="13"/>
  <c r="C242" i="13"/>
  <c r="B243" i="13"/>
  <c r="Z243" i="13"/>
  <c r="E241" i="13"/>
  <c r="W242" i="13"/>
  <c r="V242" i="13"/>
  <c r="F241" i="13" l="1"/>
  <c r="X242" i="13"/>
  <c r="R243" i="13"/>
  <c r="D241" i="13"/>
  <c r="L242" i="13"/>
  <c r="Q244" i="13"/>
  <c r="Z244" i="13"/>
  <c r="E242" i="13"/>
  <c r="V243" i="13"/>
  <c r="W243" i="13"/>
  <c r="K243" i="13"/>
  <c r="I244" i="13"/>
  <c r="H245" i="13"/>
  <c r="B244" i="13"/>
  <c r="C243" i="13"/>
  <c r="T245" i="13"/>
  <c r="U244" i="13"/>
  <c r="N246" i="13"/>
  <c r="O245" i="13"/>
  <c r="X243" i="13" l="1"/>
  <c r="F242" i="13"/>
  <c r="L243" i="13"/>
  <c r="R244" i="13"/>
  <c r="D242" i="13"/>
  <c r="J243" i="13"/>
  <c r="V244" i="13"/>
  <c r="W244" i="13"/>
  <c r="H246" i="13"/>
  <c r="I245" i="13"/>
  <c r="P244" i="13"/>
  <c r="N247" i="13"/>
  <c r="O246" i="13"/>
  <c r="C244" i="13"/>
  <c r="B245" i="13"/>
  <c r="T246" i="13"/>
  <c r="U245" i="13"/>
  <c r="K244" i="13"/>
  <c r="Q245" i="13"/>
  <c r="P245" i="13" s="1"/>
  <c r="E243" i="13"/>
  <c r="Z245" i="13"/>
  <c r="X244" i="13" l="1"/>
  <c r="L244" i="13"/>
  <c r="F243" i="13"/>
  <c r="D243" i="13"/>
  <c r="J244" i="13"/>
  <c r="Z246" i="13"/>
  <c r="C245" i="13"/>
  <c r="B246" i="13"/>
  <c r="E244" i="13"/>
  <c r="K245" i="13"/>
  <c r="L245" i="13" s="1"/>
  <c r="W245" i="13"/>
  <c r="V245" i="13"/>
  <c r="Q246" i="13"/>
  <c r="P246" i="13" s="1"/>
  <c r="H247" i="13"/>
  <c r="I246" i="13"/>
  <c r="R245" i="13"/>
  <c r="T247" i="13"/>
  <c r="U246" i="13"/>
  <c r="O247" i="13"/>
  <c r="N248" i="13"/>
  <c r="F244" i="13" l="1"/>
  <c r="X245" i="13"/>
  <c r="AB27" i="11"/>
  <c r="D244" i="13"/>
  <c r="J245" i="13"/>
  <c r="E245" i="13"/>
  <c r="F245" i="13" s="1"/>
  <c r="W246" i="13"/>
  <c r="V246" i="13"/>
  <c r="U247" i="13"/>
  <c r="T248" i="13"/>
  <c r="K246" i="13"/>
  <c r="L246" i="13" s="1"/>
  <c r="Z247" i="13"/>
  <c r="Q247" i="13"/>
  <c r="P247" i="13" s="1"/>
  <c r="R246" i="13"/>
  <c r="O248" i="13"/>
  <c r="N249" i="13"/>
  <c r="O249" i="13" s="1"/>
  <c r="I247" i="13"/>
  <c r="H248" i="13"/>
  <c r="B247" i="13"/>
  <c r="C246" i="13"/>
  <c r="X246" i="13" l="1"/>
  <c r="D28" i="12"/>
  <c r="AA27" i="11"/>
  <c r="C28" i="12" s="1"/>
  <c r="D245" i="13"/>
  <c r="J246" i="13"/>
  <c r="B248" i="13"/>
  <c r="C247" i="13"/>
  <c r="H249" i="13"/>
  <c r="I249" i="13" s="1"/>
  <c r="I248" i="13"/>
  <c r="R247" i="13"/>
  <c r="T249" i="13"/>
  <c r="U249" i="13" s="1"/>
  <c r="U248" i="13"/>
  <c r="K247" i="13"/>
  <c r="L247" i="13" s="1"/>
  <c r="Z248" i="13"/>
  <c r="V247" i="13"/>
  <c r="W247" i="13"/>
  <c r="X247" i="13" s="1"/>
  <c r="Q248" i="13"/>
  <c r="P248" i="13" s="1"/>
  <c r="E246" i="13"/>
  <c r="F246" i="13" s="1"/>
  <c r="O250" i="13"/>
  <c r="D246" i="13" l="1"/>
  <c r="J247" i="13"/>
  <c r="R248" i="13"/>
  <c r="Q249" i="13" s="1"/>
  <c r="Q250" i="13" s="1"/>
  <c r="I250" i="13"/>
  <c r="Z249" i="13"/>
  <c r="W248" i="13"/>
  <c r="X248" i="13" s="1"/>
  <c r="V248" i="13"/>
  <c r="C248" i="13"/>
  <c r="B249" i="13"/>
  <c r="C249" i="13" s="1"/>
  <c r="W249" i="13"/>
  <c r="V249" i="13"/>
  <c r="V28" i="11" s="1"/>
  <c r="U250" i="13"/>
  <c r="K248" i="13"/>
  <c r="L248" i="13" s="1"/>
  <c r="K249" i="13" s="1"/>
  <c r="J249" i="13" s="1"/>
  <c r="D247" i="13"/>
  <c r="E247" i="13"/>
  <c r="F247" i="13" s="1"/>
  <c r="V29" i="11" l="1"/>
  <c r="W250" i="13"/>
  <c r="W28" i="11"/>
  <c r="X249" i="13"/>
  <c r="P249" i="13"/>
  <c r="P250" i="13" s="1"/>
  <c r="Q28" i="11"/>
  <c r="Q29" i="11" s="1"/>
  <c r="R249" i="13"/>
  <c r="J248" i="13"/>
  <c r="J28" i="11" s="1"/>
  <c r="L249" i="13"/>
  <c r="C250" i="13"/>
  <c r="E248" i="13"/>
  <c r="F248" i="13" s="1"/>
  <c r="V250" i="13"/>
  <c r="K250" i="13"/>
  <c r="K28" i="11"/>
  <c r="J250" i="13" l="1"/>
  <c r="W29" i="11"/>
  <c r="X28" i="11"/>
  <c r="U28" i="11"/>
  <c r="U29" i="11" s="1"/>
  <c r="AC28" i="11"/>
  <c r="R28" i="11"/>
  <c r="P28" i="11"/>
  <c r="O28" i="11" s="1"/>
  <c r="O29" i="11" s="1"/>
  <c r="E249" i="13"/>
  <c r="F249" i="13" s="1"/>
  <c r="D248" i="13"/>
  <c r="I28" i="11"/>
  <c r="I29" i="11" s="1"/>
  <c r="J29" i="11"/>
  <c r="K29" i="11"/>
  <c r="L28" i="11"/>
  <c r="E250" i="13" l="1"/>
  <c r="AC29" i="11"/>
  <c r="AD28" i="11"/>
  <c r="P29" i="11"/>
  <c r="E28" i="11"/>
  <c r="E29" i="12" s="1"/>
  <c r="E30" i="12" s="1"/>
  <c r="D249" i="13"/>
  <c r="E29" i="11" l="1"/>
  <c r="F28" i="11"/>
  <c r="F29" i="12" s="1"/>
  <c r="D250" i="13"/>
  <c r="D28" i="11"/>
  <c r="C28" i="11" l="1"/>
  <c r="D29" i="11"/>
  <c r="C29" i="11" l="1"/>
  <c r="AA250" i="13" l="1"/>
  <c r="AB250" i="13"/>
  <c r="AB28" i="11"/>
  <c r="AC250" i="13"/>
  <c r="AA28" i="11" l="1"/>
  <c r="AB29" i="11"/>
  <c r="D29" i="12"/>
  <c r="D30" i="12" s="1"/>
  <c r="I6" i="12" s="1"/>
  <c r="AA29" i="11" l="1"/>
  <c r="C29" i="12"/>
  <c r="C30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inf</author>
  </authors>
  <commentList>
    <comment ref="F4" authorId="0" shapeId="0" xr:uid="{00000000-0006-0000-0000-000001000000}">
      <text>
        <r>
          <rPr>
            <sz val="9"/>
            <color indexed="28"/>
            <rFont val="Calibri"/>
            <family val="2"/>
            <scheme val="minor"/>
          </rPr>
          <t>Si remboursement in fine, 
différé = nombre de mois précédant la dernière échéance, compte tenu de la périodicité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4" authorId="0" shapeId="0" xr:uid="{00000000-0006-0000-0000-000002000000}">
      <text>
        <r>
          <rPr>
            <sz val="9"/>
            <color indexed="28"/>
            <rFont val="Calibri"/>
            <family val="2"/>
            <scheme val="minor"/>
          </rPr>
          <t>Si remboursement in fine, 
différé = nombre de mois précédant la dernière échéance, compte tenu de la périodicité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4" authorId="0" shapeId="0" xr:uid="{00000000-0006-0000-0000-000003000000}">
      <text>
        <r>
          <rPr>
            <sz val="9"/>
            <color indexed="28"/>
            <rFont val="Calibri"/>
            <family val="2"/>
            <scheme val="minor"/>
          </rPr>
          <t>Si remboursement in fine, 
différé = nombre de mois précédant la dernière échéance, compte tenu de la périodicité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4" authorId="0" shapeId="0" xr:uid="{00000000-0006-0000-0000-000004000000}">
      <text>
        <r>
          <rPr>
            <sz val="9"/>
            <color indexed="28"/>
            <rFont val="Calibri"/>
            <family val="2"/>
            <scheme val="minor"/>
          </rPr>
          <t>Si remboursement in fine, 
différé = nombre de mois précédant la dernière échéance, compte tenu de la périodicité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" authorId="0" shapeId="0" xr:uid="{00000000-0006-0000-0000-000005000000}">
      <text>
        <r>
          <rPr>
            <sz val="9"/>
            <color indexed="28"/>
            <rFont val="Calibri"/>
            <family val="2"/>
            <scheme val="minor"/>
          </rPr>
          <t>Si remboursement in fine, 
différé = nombre de mois précédant la dernière échéance, compte tenu de la périodicité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<sst xmlns="http://schemas.openxmlformats.org/spreadsheetml/2006/main" count="140" uniqueCount="28">
  <si>
    <t>année</t>
  </si>
  <si>
    <t>intérêts</t>
  </si>
  <si>
    <t>capital</t>
  </si>
  <si>
    <t>Interêts</t>
  </si>
  <si>
    <t>Annuités</t>
  </si>
  <si>
    <t xml:space="preserve"> Taux intérêt + assurance</t>
  </si>
  <si>
    <t xml:space="preserve"> Mois de différé d'amort.</t>
  </si>
  <si>
    <t>Restant dû</t>
  </si>
  <si>
    <t>Capital</t>
  </si>
  <si>
    <t>Total</t>
  </si>
  <si>
    <t>Coût</t>
  </si>
  <si>
    <t>Récapitulatif des emprunts</t>
  </si>
  <si>
    <t>Durées</t>
  </si>
  <si>
    <t>Montants</t>
  </si>
  <si>
    <t>Taux</t>
  </si>
  <si>
    <t>Nombre</t>
  </si>
  <si>
    <t xml:space="preserve">Total </t>
  </si>
  <si>
    <t xml:space="preserve"> Emprunt n°1</t>
  </si>
  <si>
    <t xml:space="preserve"> Emprunt n°2</t>
  </si>
  <si>
    <t xml:space="preserve"> Emprunt n°3</t>
  </si>
  <si>
    <t xml:space="preserve"> Emprunt n°4</t>
  </si>
  <si>
    <t xml:space="preserve"> Emprunt n°5</t>
  </si>
  <si>
    <t>Récapitulatif annuel</t>
  </si>
  <si>
    <t xml:space="preserve"> Montant</t>
  </si>
  <si>
    <t xml:space="preserve"> Durée</t>
  </si>
  <si>
    <r>
      <t xml:space="preserve"> Périodicité de rembours</t>
    </r>
    <r>
      <rPr>
        <vertAlign val="superscript"/>
        <sz val="10"/>
        <color rgb="FF002060"/>
        <rFont val="Calibri"/>
        <family val="2"/>
        <scheme val="minor"/>
      </rPr>
      <t>t</t>
    </r>
  </si>
  <si>
    <t>Les caractéristiques des emprunts doivent être renseignées dans l'onglet "remboursements annuels"</t>
  </si>
  <si>
    <t>Tableau de remboursement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</si>
</sst>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164" formatCode="#,##0.00\ &quot;€&quot;"/>
    <numFmt numFmtId="165" formatCode="#,##0.00&quot; &quot;"/>
    <numFmt numFmtId="166" formatCode="#,##0&quot; &quot;"/>
    <numFmt numFmtId="167" formatCode="0&quot; ans&quot;"/>
    <numFmt numFmtId="168" formatCode="0&quot; annuités&quot;"/>
    <numFmt numFmtId="169" formatCode="0&quot; mois&quot;"/>
    <numFmt numFmtId="170" formatCode="&quot;emprunt&quot;\ 0"/>
    <numFmt numFmtId="171" formatCode="0&quot; emprunt(s)&quot;"/>
    <numFmt numFmtId="172" formatCode="&quot; =&quot;\ 0&quot; annuités&quot;"/>
  </numFmts>
  <fonts count="2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theme="0"/>
      <name val="Calibri"/>
      <family val="2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CC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</font>
    <font>
      <b/>
      <sz val="10"/>
      <name val="Calibri"/>
      <family val="2"/>
    </font>
    <font>
      <b/>
      <sz val="10"/>
      <color rgb="FF002060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28"/>
      <name val="Calibri"/>
      <family val="2"/>
      <scheme val="minor"/>
    </font>
    <font>
      <sz val="9"/>
      <color indexed="81"/>
      <name val="Tahoma"/>
      <family val="2"/>
    </font>
    <font>
      <b/>
      <sz val="11"/>
      <color rgb="FF002060"/>
      <name val="Calibri"/>
      <family val="2"/>
      <scheme val="minor"/>
    </font>
    <font>
      <sz val="11"/>
      <name val="Arial"/>
      <family val="2"/>
    </font>
    <font>
      <sz val="10"/>
      <color rgb="FF002060"/>
      <name val="Calibri"/>
      <family val="2"/>
      <scheme val="minor"/>
    </font>
    <font>
      <sz val="10"/>
      <color rgb="FF002060"/>
      <name val="Arial"/>
      <family val="2"/>
    </font>
    <font>
      <vertAlign val="superscript"/>
      <sz val="10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7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2060"/>
      <name val="Calibri"/>
      <family val="2"/>
    </font>
    <font>
      <sz val="11"/>
      <color rgb="FF002060"/>
      <name val="Calibri"/>
      <family val="2"/>
      <scheme val="minor"/>
    </font>
    <font>
      <sz val="10"/>
      <color rgb="FF000099"/>
      <name val="Calibri"/>
      <family val="2"/>
      <scheme val="minor"/>
    </font>
    <font>
      <sz val="10"/>
      <color rgb="FF00009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24994659260841701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24994659260841701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24994659260841701"/>
      </top>
      <bottom style="thin">
        <color theme="0" tint="-0.499984740745262"/>
      </bottom>
      <diagonal/>
    </border>
    <border>
      <left/>
      <right/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0" tint="-0.24994659260841701"/>
      </left>
      <right/>
      <top style="thin">
        <color theme="0" tint="-0.499984740745262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24994659260841701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24994659260841701"/>
      </bottom>
      <diagonal/>
    </border>
    <border>
      <left/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499984740745262"/>
      </right>
      <top style="thin">
        <color theme="0" tint="-0.24994659260841701"/>
      </top>
      <bottom/>
      <diagonal/>
    </border>
    <border>
      <left/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34998626667073579"/>
      </bottom>
      <diagonal/>
    </border>
  </borders>
  <cellStyleXfs count="5">
    <xf numFmtId="0" fontId="0" fillId="0" borderId="0"/>
    <xf numFmtId="0" fontId="3" fillId="2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39">
    <xf numFmtId="0" fontId="0" fillId="0" borderId="0" xfId="0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Continuous" vertical="center"/>
      <protection locked="0"/>
    </xf>
    <xf numFmtId="0" fontId="6" fillId="0" borderId="0" xfId="1" applyNumberFormat="1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65" fontId="4" fillId="0" borderId="0" xfId="0" applyNumberFormat="1" applyFont="1" applyAlignment="1" applyProtection="1">
      <alignment vertical="center"/>
      <protection locked="0"/>
    </xf>
    <xf numFmtId="4" fontId="4" fillId="0" borderId="0" xfId="0" applyNumberFormat="1" applyFont="1" applyProtection="1">
      <protection locked="0"/>
    </xf>
    <xf numFmtId="164" fontId="4" fillId="0" borderId="0" xfId="0" applyNumberFormat="1" applyFont="1" applyProtection="1">
      <protection locked="0"/>
    </xf>
    <xf numFmtId="0" fontId="8" fillId="0" borderId="0" xfId="0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quotePrefix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165" fontId="4" fillId="0" borderId="0" xfId="2" applyNumberFormat="1" applyFont="1" applyFill="1" applyBorder="1" applyAlignment="1" applyProtection="1">
      <alignment vertical="center"/>
      <protection hidden="1"/>
    </xf>
    <xf numFmtId="165" fontId="4" fillId="0" borderId="0" xfId="2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hidden="1"/>
    </xf>
    <xf numFmtId="165" fontId="11" fillId="0" borderId="0" xfId="0" applyNumberFormat="1" applyFont="1" applyFill="1" applyBorder="1" applyAlignment="1" applyProtection="1">
      <alignment horizontal="right" vertical="center" indent="1"/>
      <protection locked="0"/>
    </xf>
    <xf numFmtId="165" fontId="12" fillId="0" borderId="0" xfId="0" applyNumberFormat="1" applyFont="1" applyFill="1" applyBorder="1" applyAlignment="1" applyProtection="1">
      <alignment vertical="center"/>
      <protection hidden="1"/>
    </xf>
    <xf numFmtId="165" fontId="12" fillId="0" borderId="0" xfId="0" applyNumberFormat="1" applyFont="1" applyFill="1" applyBorder="1" applyAlignment="1" applyProtection="1">
      <alignment vertical="center"/>
      <protection locked="0"/>
    </xf>
    <xf numFmtId="165" fontId="4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Continuous" vertical="center"/>
      <protection locked="0"/>
    </xf>
    <xf numFmtId="165" fontId="4" fillId="0" borderId="5" xfId="0" applyNumberFormat="1" applyFont="1" applyBorder="1" applyAlignment="1" applyProtection="1">
      <alignment vertical="center"/>
      <protection hidden="1"/>
    </xf>
    <xf numFmtId="165" fontId="4" fillId="0" borderId="7" xfId="0" applyNumberFormat="1" applyFont="1" applyBorder="1" applyAlignment="1" applyProtection="1">
      <alignment vertical="center"/>
      <protection hidden="1"/>
    </xf>
    <xf numFmtId="0" fontId="8" fillId="0" borderId="0" xfId="0" applyFont="1" applyFill="1" applyBorder="1" applyAlignment="1" applyProtection="1">
      <alignment horizontal="centerContinuous" vertical="center"/>
      <protection hidden="1"/>
    </xf>
    <xf numFmtId="165" fontId="4" fillId="0" borderId="5" xfId="2" applyNumberFormat="1" applyFont="1" applyFill="1" applyBorder="1" applyAlignment="1" applyProtection="1">
      <alignment vertical="center"/>
      <protection hidden="1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/>
      <protection hidden="1"/>
    </xf>
    <xf numFmtId="0" fontId="7" fillId="0" borderId="7" xfId="0" applyFont="1" applyFill="1" applyBorder="1" applyAlignment="1" applyProtection="1">
      <alignment horizontal="center" vertical="center"/>
      <protection hidden="1"/>
    </xf>
    <xf numFmtId="165" fontId="4" fillId="0" borderId="7" xfId="2" applyNumberFormat="1" applyFont="1" applyFill="1" applyBorder="1" applyAlignment="1" applyProtection="1">
      <alignment vertical="center"/>
      <protection hidden="1"/>
    </xf>
    <xf numFmtId="165" fontId="4" fillId="0" borderId="8" xfId="0" applyNumberFormat="1" applyFont="1" applyBorder="1" applyAlignment="1" applyProtection="1">
      <alignment vertical="center"/>
      <protection hidden="1"/>
    </xf>
    <xf numFmtId="165" fontId="4" fillId="0" borderId="6" xfId="0" applyNumberFormat="1" applyFont="1" applyBorder="1" applyAlignment="1" applyProtection="1">
      <alignment vertical="center"/>
      <protection hidden="1"/>
    </xf>
    <xf numFmtId="0" fontId="7" fillId="0" borderId="6" xfId="0" applyFont="1" applyFill="1" applyBorder="1" applyAlignment="1" applyProtection="1">
      <alignment horizontal="center" vertical="center"/>
      <protection locked="0"/>
    </xf>
    <xf numFmtId="165" fontId="4" fillId="0" borderId="8" xfId="2" applyNumberFormat="1" applyFont="1" applyFill="1" applyBorder="1" applyAlignment="1" applyProtection="1">
      <alignment vertical="center"/>
      <protection hidden="1"/>
    </xf>
    <xf numFmtId="165" fontId="4" fillId="0" borderId="6" xfId="2" applyNumberFormat="1" applyFont="1" applyFill="1" applyBorder="1" applyAlignment="1" applyProtection="1">
      <alignment vertical="center"/>
      <protection hidden="1"/>
    </xf>
    <xf numFmtId="4" fontId="4" fillId="3" borderId="0" xfId="0" applyNumberFormat="1" applyFont="1" applyFill="1" applyBorder="1" applyAlignment="1" applyProtection="1">
      <alignment vertical="center"/>
      <protection locked="0"/>
    </xf>
    <xf numFmtId="4" fontId="4" fillId="3" borderId="4" xfId="0" applyNumberFormat="1" applyFont="1" applyFill="1" applyBorder="1" applyAlignment="1" applyProtection="1">
      <alignment vertical="center"/>
      <protection locked="0"/>
    </xf>
    <xf numFmtId="4" fontId="4" fillId="0" borderId="0" xfId="0" applyNumberFormat="1" applyFont="1" applyFill="1" applyBorder="1" applyAlignment="1" applyProtection="1">
      <alignment vertical="center"/>
      <protection locked="0"/>
    </xf>
    <xf numFmtId="165" fontId="12" fillId="5" borderId="10" xfId="0" applyNumberFormat="1" applyFont="1" applyFill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165" fontId="4" fillId="0" borderId="7" xfId="0" applyNumberFormat="1" applyFont="1" applyFill="1" applyBorder="1" applyAlignment="1" applyProtection="1">
      <alignment vertical="center"/>
      <protection hidden="1"/>
    </xf>
    <xf numFmtId="0" fontId="7" fillId="0" borderId="11" xfId="3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vertical="center"/>
      <protection locked="0"/>
    </xf>
    <xf numFmtId="165" fontId="4" fillId="0" borderId="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 applyProtection="1">
      <alignment horizontal="center"/>
      <protection hidden="1"/>
    </xf>
    <xf numFmtId="0" fontId="20" fillId="0" borderId="0" xfId="0" applyFont="1" applyAlignment="1" applyProtection="1">
      <protection hidden="1"/>
    </xf>
    <xf numFmtId="167" fontId="8" fillId="0" borderId="0" xfId="0" applyNumberFormat="1" applyFont="1" applyBorder="1" applyAlignment="1" applyProtection="1">
      <alignment horizontal="center" vertical="center"/>
      <protection hidden="1"/>
    </xf>
    <xf numFmtId="0" fontId="22" fillId="0" borderId="0" xfId="0" applyFont="1" applyProtection="1"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vertical="center"/>
      <protection hidden="1"/>
    </xf>
    <xf numFmtId="165" fontId="17" fillId="3" borderId="10" xfId="0" applyNumberFormat="1" applyFont="1" applyFill="1" applyBorder="1" applyAlignment="1" applyProtection="1">
      <alignment horizontal="right" vertical="center" indent="1"/>
      <protection hidden="1"/>
    </xf>
    <xf numFmtId="165" fontId="4" fillId="3" borderId="10" xfId="0" applyNumberFormat="1" applyFont="1" applyFill="1" applyBorder="1" applyAlignment="1" applyProtection="1">
      <alignment vertical="center"/>
      <protection hidden="1"/>
    </xf>
    <xf numFmtId="165" fontId="4" fillId="5" borderId="10" xfId="0" applyNumberFormat="1" applyFont="1" applyFill="1" applyBorder="1" applyAlignment="1" applyProtection="1">
      <alignment vertical="center"/>
      <protection locked="0"/>
    </xf>
    <xf numFmtId="165" fontId="17" fillId="4" borderId="13" xfId="0" applyNumberFormat="1" applyFont="1" applyFill="1" applyBorder="1" applyAlignment="1" applyProtection="1">
      <alignment horizontal="right" vertical="center" indent="1"/>
      <protection hidden="1"/>
    </xf>
    <xf numFmtId="165" fontId="4" fillId="4" borderId="10" xfId="0" applyNumberFormat="1" applyFont="1" applyFill="1" applyBorder="1" applyAlignment="1" applyProtection="1">
      <alignment vertical="center"/>
      <protection hidden="1"/>
    </xf>
    <xf numFmtId="0" fontId="17" fillId="6" borderId="2" xfId="0" applyFont="1" applyFill="1" applyBorder="1" applyAlignment="1" applyProtection="1">
      <alignment horizontal="center" vertical="center"/>
      <protection hidden="1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17" fillId="6" borderId="32" xfId="0" applyFont="1" applyFill="1" applyBorder="1" applyAlignment="1" applyProtection="1">
      <alignment horizontal="center" vertical="center"/>
      <protection hidden="1"/>
    </xf>
    <xf numFmtId="165" fontId="4" fillId="0" borderId="33" xfId="0" applyNumberFormat="1" applyFont="1" applyBorder="1" applyAlignment="1" applyProtection="1">
      <alignment vertical="center"/>
      <protection hidden="1"/>
    </xf>
    <xf numFmtId="165" fontId="4" fillId="0" borderId="34" xfId="0" applyNumberFormat="1" applyFont="1" applyBorder="1" applyAlignment="1" applyProtection="1">
      <alignment vertical="center"/>
      <protection hidden="1"/>
    </xf>
    <xf numFmtId="165" fontId="4" fillId="0" borderId="35" xfId="0" applyNumberFormat="1" applyFont="1" applyBorder="1" applyAlignment="1" applyProtection="1">
      <alignment vertical="center"/>
      <protection hidden="1"/>
    </xf>
    <xf numFmtId="4" fontId="4" fillId="6" borderId="36" xfId="0" applyNumberFormat="1" applyFont="1" applyFill="1" applyBorder="1" applyAlignment="1" applyProtection="1">
      <alignment vertical="center"/>
      <protection locked="0"/>
    </xf>
    <xf numFmtId="0" fontId="17" fillId="6" borderId="30" xfId="0" applyFont="1" applyFill="1" applyBorder="1" applyAlignment="1" applyProtection="1">
      <alignment horizontal="center" vertical="center"/>
      <protection hidden="1"/>
    </xf>
    <xf numFmtId="165" fontId="4" fillId="0" borderId="37" xfId="0" applyNumberFormat="1" applyFont="1" applyBorder="1" applyAlignment="1" applyProtection="1">
      <alignment vertical="center"/>
      <protection hidden="1"/>
    </xf>
    <xf numFmtId="165" fontId="4" fillId="0" borderId="38" xfId="0" applyNumberFormat="1" applyFont="1" applyBorder="1" applyAlignment="1" applyProtection="1">
      <alignment vertical="center"/>
      <protection hidden="1"/>
    </xf>
    <xf numFmtId="165" fontId="4" fillId="0" borderId="39" xfId="0" applyNumberFormat="1" applyFont="1" applyBorder="1" applyAlignment="1" applyProtection="1">
      <alignment vertical="center"/>
      <protection hidden="1"/>
    </xf>
    <xf numFmtId="165" fontId="4" fillId="0" borderId="40" xfId="0" applyNumberFormat="1" applyFont="1" applyBorder="1" applyAlignment="1" applyProtection="1">
      <alignment vertical="center"/>
      <protection hidden="1"/>
    </xf>
    <xf numFmtId="0" fontId="17" fillId="4" borderId="13" xfId="0" applyFont="1" applyFill="1" applyBorder="1" applyAlignment="1" applyProtection="1">
      <alignment horizontal="right" vertical="center" indent="1"/>
      <protection hidden="1"/>
    </xf>
    <xf numFmtId="165" fontId="4" fillId="4" borderId="41" xfId="0" applyNumberFormat="1" applyFont="1" applyFill="1" applyBorder="1" applyAlignment="1" applyProtection="1">
      <alignment vertical="center"/>
      <protection locked="0"/>
    </xf>
    <xf numFmtId="10" fontId="17" fillId="7" borderId="43" xfId="0" applyNumberFormat="1" applyFont="1" applyFill="1" applyBorder="1" applyAlignment="1" applyProtection="1">
      <alignment horizontal="left" vertical="center" indent="1"/>
      <protection hidden="1"/>
    </xf>
    <xf numFmtId="10" fontId="25" fillId="7" borderId="44" xfId="0" applyNumberFormat="1" applyFont="1" applyFill="1" applyBorder="1" applyAlignment="1" applyProtection="1">
      <alignment horizontal="center" vertical="center"/>
      <protection hidden="1"/>
    </xf>
    <xf numFmtId="10" fontId="25" fillId="7" borderId="45" xfId="0" applyNumberFormat="1" applyFont="1" applyFill="1" applyBorder="1" applyAlignment="1" applyProtection="1">
      <alignment horizontal="center" vertical="center"/>
      <protection hidden="1"/>
    </xf>
    <xf numFmtId="166" fontId="17" fillId="7" borderId="12" xfId="0" applyNumberFormat="1" applyFont="1" applyFill="1" applyBorder="1" applyAlignment="1" applyProtection="1">
      <alignment horizontal="left" vertical="center" indent="1"/>
      <protection hidden="1"/>
    </xf>
    <xf numFmtId="167" fontId="17" fillId="7" borderId="12" xfId="0" applyNumberFormat="1" applyFont="1" applyFill="1" applyBorder="1" applyAlignment="1" applyProtection="1">
      <alignment horizontal="left" vertical="center" indent="1"/>
      <protection hidden="1"/>
    </xf>
    <xf numFmtId="167" fontId="25" fillId="7" borderId="39" xfId="0" applyNumberFormat="1" applyFont="1" applyFill="1" applyBorder="1" applyAlignment="1" applyProtection="1">
      <alignment horizontal="center" vertical="center"/>
      <protection hidden="1"/>
    </xf>
    <xf numFmtId="167" fontId="26" fillId="7" borderId="39" xfId="0" applyNumberFormat="1" applyFont="1" applyFill="1" applyBorder="1" applyAlignment="1" applyProtection="1">
      <alignment horizontal="center" vertical="center"/>
      <protection hidden="1"/>
    </xf>
    <xf numFmtId="167" fontId="26" fillId="7" borderId="34" xfId="0" applyNumberFormat="1" applyFont="1" applyFill="1" applyBorder="1" applyAlignment="1" applyProtection="1">
      <alignment horizontal="center" vertical="center"/>
      <protection hidden="1"/>
    </xf>
    <xf numFmtId="3" fontId="4" fillId="7" borderId="39" xfId="0" applyNumberFormat="1" applyFont="1" applyFill="1" applyBorder="1" applyAlignment="1" applyProtection="1">
      <alignment horizontal="right" vertical="center" indent="1"/>
      <protection hidden="1"/>
    </xf>
    <xf numFmtId="3" fontId="4" fillId="7" borderId="39" xfId="0" quotePrefix="1" applyNumberFormat="1" applyFont="1" applyFill="1" applyBorder="1" applyAlignment="1" applyProtection="1">
      <alignment horizontal="right" vertical="center" indent="1"/>
      <protection hidden="1"/>
    </xf>
    <xf numFmtId="3" fontId="4" fillId="7" borderId="34" xfId="0" quotePrefix="1" applyNumberFormat="1" applyFont="1" applyFill="1" applyBorder="1" applyAlignment="1" applyProtection="1">
      <alignment horizontal="right" vertical="center" indent="1"/>
      <protection hidden="1"/>
    </xf>
    <xf numFmtId="166" fontId="17" fillId="6" borderId="12" xfId="0" applyNumberFormat="1" applyFont="1" applyFill="1" applyBorder="1" applyAlignment="1" applyProtection="1">
      <alignment horizontal="left" vertical="center" indent="1"/>
      <protection hidden="1"/>
    </xf>
    <xf numFmtId="170" fontId="17" fillId="6" borderId="39" xfId="0" applyNumberFormat="1" applyFont="1" applyFill="1" applyBorder="1" applyAlignment="1" applyProtection="1">
      <alignment horizontal="center" vertical="center"/>
      <protection hidden="1"/>
    </xf>
    <xf numFmtId="170" fontId="17" fillId="6" borderId="34" xfId="0" applyNumberFormat="1" applyFont="1" applyFill="1" applyBorder="1" applyAlignment="1" applyProtection="1">
      <alignment horizontal="center" vertical="center"/>
      <protection hidden="1"/>
    </xf>
    <xf numFmtId="10" fontId="17" fillId="6" borderId="14" xfId="0" applyNumberFormat="1" applyFont="1" applyFill="1" applyBorder="1" applyAlignment="1" applyProtection="1">
      <alignment horizontal="center" vertical="center" wrapText="1"/>
      <protection hidden="1"/>
    </xf>
    <xf numFmtId="171" fontId="17" fillId="6" borderId="5" xfId="0" applyNumberFormat="1" applyFont="1" applyFill="1" applyBorder="1" applyAlignment="1" applyProtection="1">
      <alignment horizontal="center" vertical="center"/>
      <protection hidden="1"/>
    </xf>
    <xf numFmtId="3" fontId="17" fillId="7" borderId="5" xfId="0" applyNumberFormat="1" applyFont="1" applyFill="1" applyBorder="1" applyAlignment="1" applyProtection="1">
      <alignment horizontal="right" vertical="center" indent="1"/>
      <protection hidden="1"/>
    </xf>
    <xf numFmtId="168" fontId="17" fillId="7" borderId="5" xfId="1" applyNumberFormat="1" applyFont="1" applyFill="1" applyBorder="1" applyAlignment="1" applyProtection="1">
      <alignment horizontal="center" vertical="center"/>
      <protection hidden="1"/>
    </xf>
    <xf numFmtId="3" fontId="4" fillId="7" borderId="9" xfId="1" applyNumberFormat="1" applyFont="1" applyFill="1" applyBorder="1" applyAlignment="1" applyProtection="1">
      <alignment horizontal="right" vertical="center" indent="1"/>
      <protection hidden="1"/>
    </xf>
    <xf numFmtId="4" fontId="4" fillId="0" borderId="1" xfId="0" applyNumberFormat="1" applyFont="1" applyFill="1" applyBorder="1" applyAlignment="1" applyProtection="1">
      <alignment vertical="center"/>
      <protection locked="0"/>
    </xf>
    <xf numFmtId="0" fontId="17" fillId="6" borderId="19" xfId="0" applyFont="1" applyFill="1" applyBorder="1" applyAlignment="1" applyProtection="1">
      <alignment horizontal="center" vertical="center"/>
      <protection hidden="1"/>
    </xf>
    <xf numFmtId="0" fontId="17" fillId="6" borderId="15" xfId="0" applyFont="1" applyFill="1" applyBorder="1" applyAlignment="1" applyProtection="1">
      <alignment vertical="center"/>
      <protection hidden="1"/>
    </xf>
    <xf numFmtId="166" fontId="17" fillId="6" borderId="20" xfId="0" applyNumberFormat="1" applyFont="1" applyFill="1" applyBorder="1" applyAlignment="1" applyProtection="1">
      <alignment horizontal="center" vertical="center"/>
      <protection locked="0"/>
    </xf>
    <xf numFmtId="10" fontId="17" fillId="6" borderId="16" xfId="0" applyNumberFormat="1" applyFont="1" applyFill="1" applyBorder="1" applyAlignment="1" applyProtection="1">
      <alignment horizontal="center" vertical="center"/>
      <protection locked="0"/>
    </xf>
    <xf numFmtId="0" fontId="17" fillId="6" borderId="12" xfId="0" applyFont="1" applyFill="1" applyBorder="1" applyAlignment="1" applyProtection="1">
      <alignment vertical="center"/>
      <protection hidden="1"/>
    </xf>
    <xf numFmtId="167" fontId="17" fillId="6" borderId="21" xfId="0" applyNumberFormat="1" applyFont="1" applyFill="1" applyBorder="1" applyAlignment="1" applyProtection="1">
      <alignment horizontal="centerContinuous" vertical="center"/>
      <protection locked="0"/>
    </xf>
    <xf numFmtId="169" fontId="17" fillId="6" borderId="23" xfId="0" applyNumberFormat="1" applyFont="1" applyFill="1" applyBorder="1" applyAlignment="1" applyProtection="1">
      <alignment horizontal="centerContinuous" vertical="center"/>
      <protection locked="0"/>
    </xf>
    <xf numFmtId="0" fontId="23" fillId="6" borderId="18" xfId="0" applyFont="1" applyFill="1" applyBorder="1" applyAlignment="1" applyProtection="1">
      <alignment horizontal="center" vertical="center"/>
      <protection locked="0"/>
    </xf>
    <xf numFmtId="166" fontId="17" fillId="6" borderId="28" xfId="0" applyNumberFormat="1" applyFont="1" applyFill="1" applyBorder="1" applyAlignment="1" applyProtection="1">
      <alignment horizontal="center" vertical="center"/>
      <protection locked="0"/>
    </xf>
    <xf numFmtId="167" fontId="17" fillId="6" borderId="29" xfId="0" applyNumberFormat="1" applyFont="1" applyFill="1" applyBorder="1" applyAlignment="1" applyProtection="1">
      <alignment horizontal="centerContinuous" vertical="center"/>
      <protection locked="0"/>
    </xf>
    <xf numFmtId="166" fontId="17" fillId="6" borderId="20" xfId="0" applyNumberFormat="1" applyFont="1" applyFill="1" applyBorder="1" applyAlignment="1" applyProtection="1">
      <alignment horizontal="center" vertical="center"/>
      <protection hidden="1"/>
    </xf>
    <xf numFmtId="10" fontId="17" fillId="6" borderId="16" xfId="0" applyNumberFormat="1" applyFont="1" applyFill="1" applyBorder="1" applyAlignment="1" applyProtection="1">
      <alignment horizontal="center" vertical="center"/>
      <protection hidden="1"/>
    </xf>
    <xf numFmtId="167" fontId="17" fillId="6" borderId="21" xfId="0" applyNumberFormat="1" applyFont="1" applyFill="1" applyBorder="1" applyAlignment="1" applyProtection="1">
      <alignment horizontal="centerContinuous" vertical="center"/>
      <protection hidden="1"/>
    </xf>
    <xf numFmtId="169" fontId="17" fillId="6" borderId="23" xfId="0" applyNumberFormat="1" applyFont="1" applyFill="1" applyBorder="1" applyAlignment="1" applyProtection="1">
      <alignment horizontal="centerContinuous" vertical="center"/>
      <protection hidden="1"/>
    </xf>
    <xf numFmtId="0" fontId="23" fillId="6" borderId="18" xfId="0" applyFont="1" applyFill="1" applyBorder="1" applyAlignment="1" applyProtection="1">
      <alignment horizontal="center" vertical="center"/>
      <protection hidden="1"/>
    </xf>
    <xf numFmtId="166" fontId="17" fillId="6" borderId="28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/>
    <xf numFmtId="172" fontId="17" fillId="6" borderId="26" xfId="1" applyNumberFormat="1" applyFont="1" applyFill="1" applyBorder="1" applyAlignment="1" applyProtection="1">
      <alignment horizontal="left" vertical="center" indent="1"/>
      <protection hidden="1"/>
    </xf>
    <xf numFmtId="172" fontId="17" fillId="6" borderId="27" xfId="1" applyNumberFormat="1" applyFont="1" applyFill="1" applyBorder="1" applyAlignment="1" applyProtection="1">
      <alignment horizontal="left" vertical="center" indent="1"/>
      <protection hidden="1"/>
    </xf>
    <xf numFmtId="166" fontId="17" fillId="6" borderId="28" xfId="0" applyNumberFormat="1" applyFont="1" applyFill="1" applyBorder="1" applyAlignment="1" applyProtection="1">
      <alignment horizontal="left" vertical="center" wrapText="1"/>
      <protection hidden="1"/>
    </xf>
    <xf numFmtId="0" fontId="18" fillId="6" borderId="3" xfId="0" applyFont="1" applyFill="1" applyBorder="1" applyAlignment="1" applyProtection="1">
      <alignment horizontal="left" vertical="center"/>
      <protection hidden="1"/>
    </xf>
    <xf numFmtId="0" fontId="17" fillId="6" borderId="29" xfId="0" quotePrefix="1" applyFont="1" applyFill="1" applyBorder="1" applyAlignment="1" applyProtection="1">
      <alignment horizontal="left" vertical="center"/>
      <protection hidden="1"/>
    </xf>
    <xf numFmtId="0" fontId="18" fillId="6" borderId="22" xfId="0" applyFont="1" applyFill="1" applyBorder="1" applyAlignment="1">
      <alignment horizontal="left" vertical="center"/>
    </xf>
    <xf numFmtId="0" fontId="15" fillId="0" borderId="0" xfId="0" applyFont="1" applyFill="1" applyBorder="1" applyAlignment="1" applyProtection="1">
      <alignment horizontal="left" vertical="center"/>
      <protection hidden="1"/>
    </xf>
    <xf numFmtId="0" fontId="17" fillId="0" borderId="0" xfId="0" applyFont="1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17" fillId="6" borderId="24" xfId="0" applyFont="1" applyFill="1" applyBorder="1" applyAlignment="1" applyProtection="1">
      <alignment vertical="center"/>
      <protection hidden="1"/>
    </xf>
    <xf numFmtId="0" fontId="0" fillId="6" borderId="25" xfId="0" applyFill="1" applyBorder="1" applyAlignment="1">
      <alignment vertical="center"/>
    </xf>
    <xf numFmtId="0" fontId="20" fillId="0" borderId="0" xfId="0" applyFont="1" applyAlignment="1" applyProtection="1">
      <alignment horizontal="left"/>
      <protection hidden="1"/>
    </xf>
    <xf numFmtId="0" fontId="17" fillId="0" borderId="17" xfId="0" applyFont="1" applyBorder="1" applyAlignment="1" applyProtection="1">
      <alignment vertical="center"/>
      <protection hidden="1"/>
    </xf>
    <xf numFmtId="0" fontId="1" fillId="0" borderId="17" xfId="0" applyFont="1" applyBorder="1" applyAlignment="1">
      <alignment vertical="center"/>
    </xf>
    <xf numFmtId="0" fontId="24" fillId="0" borderId="0" xfId="0" applyFont="1" applyBorder="1" applyAlignment="1" applyProtection="1">
      <alignment vertical="center"/>
      <protection hidden="1"/>
    </xf>
    <xf numFmtId="0" fontId="16" fillId="0" borderId="0" xfId="0" applyFont="1" applyBorder="1" applyAlignment="1" applyProtection="1">
      <alignment vertical="center"/>
      <protection hidden="1"/>
    </xf>
    <xf numFmtId="0" fontId="24" fillId="6" borderId="15" xfId="0" applyFont="1" applyFill="1" applyBorder="1" applyAlignment="1" applyProtection="1">
      <alignment horizontal="center" vertical="center"/>
      <protection hidden="1"/>
    </xf>
    <xf numFmtId="0" fontId="24" fillId="6" borderId="3" xfId="0" applyFont="1" applyFill="1" applyBorder="1" applyAlignment="1" applyProtection="1">
      <alignment horizontal="center" vertical="center"/>
      <protection hidden="1"/>
    </xf>
    <xf numFmtId="0" fontId="24" fillId="6" borderId="42" xfId="0" applyFont="1" applyFill="1" applyBorder="1" applyAlignment="1" applyProtection="1">
      <alignment horizontal="center" vertical="center"/>
      <protection hidden="1"/>
    </xf>
    <xf numFmtId="165" fontId="4" fillId="6" borderId="10" xfId="0" applyNumberFormat="1" applyFont="1" applyFill="1" applyBorder="1" applyAlignment="1" applyProtection="1">
      <alignment vertical="center"/>
      <protection locked="0"/>
    </xf>
    <xf numFmtId="0" fontId="17" fillId="6" borderId="46" xfId="0" applyFont="1" applyFill="1" applyBorder="1" applyAlignment="1" applyProtection="1">
      <alignment horizontal="center" vertical="center"/>
      <protection hidden="1"/>
    </xf>
    <xf numFmtId="0" fontId="17" fillId="6" borderId="47" xfId="0" applyFont="1" applyFill="1" applyBorder="1" applyAlignment="1" applyProtection="1">
      <alignment horizontal="center" vertical="center"/>
      <protection hidden="1"/>
    </xf>
    <xf numFmtId="165" fontId="4" fillId="0" borderId="35" xfId="0" applyNumberFormat="1" applyFont="1" applyFill="1" applyBorder="1" applyAlignment="1" applyProtection="1">
      <alignment vertical="center"/>
      <protection hidden="1"/>
    </xf>
    <xf numFmtId="165" fontId="4" fillId="0" borderId="48" xfId="0" applyNumberFormat="1" applyFont="1" applyBorder="1" applyAlignment="1" applyProtection="1">
      <alignment vertical="center"/>
      <protection hidden="1"/>
    </xf>
    <xf numFmtId="165" fontId="4" fillId="6" borderId="36" xfId="0" applyNumberFormat="1" applyFont="1" applyFill="1" applyBorder="1" applyAlignment="1" applyProtection="1">
      <alignment vertical="center"/>
      <protection locked="0"/>
    </xf>
    <xf numFmtId="0" fontId="17" fillId="6" borderId="49" xfId="0" applyFont="1" applyFill="1" applyBorder="1" applyAlignment="1" applyProtection="1">
      <alignment horizontal="center" vertical="center"/>
      <protection hidden="1"/>
    </xf>
    <xf numFmtId="165" fontId="4" fillId="0" borderId="40" xfId="0" applyNumberFormat="1" applyFont="1" applyFill="1" applyBorder="1" applyAlignment="1" applyProtection="1">
      <alignment vertical="center"/>
      <protection hidden="1"/>
    </xf>
    <xf numFmtId="165" fontId="4" fillId="4" borderId="41" xfId="0" applyNumberFormat="1" applyFont="1" applyFill="1" applyBorder="1" applyAlignment="1" applyProtection="1">
      <alignment vertical="center"/>
      <protection hidden="1"/>
    </xf>
  </cellXfs>
  <cellStyles count="5">
    <cellStyle name="Accent1" xfId="1" builtinId="29"/>
    <cellStyle name="Monétaire" xfId="2" builtinId="4"/>
    <cellStyle name="Monétaire 2" xfId="4" xr:uid="{00000000-0005-0000-0000-000002000000}"/>
    <cellStyle name="Normal" xfId="0" builtinId="0"/>
    <cellStyle name="Normal 2" xfId="3" xr:uid="{00000000-0005-0000-0000-000004000000}"/>
  </cellStyles>
  <dxfs count="55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5"/>
      </font>
    </dxf>
    <dxf>
      <font>
        <color theme="5"/>
      </font>
    </dxf>
    <dxf>
      <font>
        <color rgb="FF800000"/>
      </font>
    </dxf>
    <dxf>
      <font>
        <color theme="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 tint="-4.9989318521683403E-2"/>
      </font>
    </dxf>
  </dxfs>
  <tableStyles count="0" defaultTableStyle="TableStyleMedium9" defaultPivotStyle="PivotStyleLight16"/>
  <colors>
    <mruColors>
      <color rgb="FFEAEAEA"/>
      <color rgb="FF000099"/>
      <color rgb="FFFFFFCC"/>
      <color rgb="FFDDDDDD"/>
      <color rgb="FF333399"/>
      <color rgb="FFCC0000"/>
      <color rgb="FFFF3300"/>
      <color rgb="FF990000"/>
      <color rgb="FF666699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mparatif%20de%20types%20d'empru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mboursements annuels"/>
      <sheetName val="Remboursements périodiques"/>
      <sheetName val="récapitulatif"/>
    </sheetNames>
    <sheetDataSet>
      <sheetData sheetId="0">
        <row r="3">
          <cell r="C3">
            <v>100000</v>
          </cell>
          <cell r="L3">
            <v>180</v>
          </cell>
        </row>
        <row r="4">
          <cell r="V4">
            <v>0.04</v>
          </cell>
        </row>
        <row r="5">
          <cell r="F5">
            <v>12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58"/>
  <sheetViews>
    <sheetView showGridLines="0" tabSelected="1" zoomScaleNormal="100" workbookViewId="0">
      <pane ySplit="8" topLeftCell="A9" activePane="bottomLeft" state="frozenSplit"/>
      <selection pane="bottomLeft" activeCell="K11" sqref="K11"/>
    </sheetView>
  </sheetViews>
  <sheetFormatPr baseColWidth="10" defaultColWidth="11.44140625" defaultRowHeight="13.8" x14ac:dyDescent="0.3"/>
  <cols>
    <col min="1" max="1" width="1.6640625" style="1" customWidth="1"/>
    <col min="2" max="4" width="10.6640625" style="1" customWidth="1"/>
    <col min="5" max="5" width="11.6640625" style="1" customWidth="1"/>
    <col min="6" max="6" width="11.77734375" style="1" customWidth="1"/>
    <col min="7" max="7" width="0.88671875" style="1" customWidth="1"/>
    <col min="8" max="11" width="10.6640625" style="1" customWidth="1"/>
    <col min="12" max="12" width="11.77734375" style="1" customWidth="1"/>
    <col min="13" max="13" width="0.88671875" style="1" customWidth="1"/>
    <col min="14" max="17" width="10.6640625" style="1" customWidth="1"/>
    <col min="18" max="18" width="11.77734375" style="1" customWidth="1"/>
    <col min="19" max="19" width="0.88671875" style="1" customWidth="1"/>
    <col min="20" max="23" width="10.6640625" style="1" customWidth="1"/>
    <col min="24" max="24" width="11.77734375" style="1" customWidth="1"/>
    <col min="25" max="25" width="0.88671875" style="1" customWidth="1"/>
    <col min="26" max="29" width="10.6640625" style="1" customWidth="1"/>
    <col min="30" max="30" width="11.77734375" style="1" customWidth="1"/>
    <col min="31" max="16384" width="11.44140625" style="1"/>
  </cols>
  <sheetData>
    <row r="1" spans="1:30" ht="6" customHeight="1" x14ac:dyDescent="0.3"/>
    <row r="2" spans="1:30" s="51" customFormat="1" ht="20.100000000000001" customHeight="1" x14ac:dyDescent="0.3">
      <c r="B2" s="117" t="s">
        <v>17</v>
      </c>
      <c r="C2" s="117"/>
      <c r="D2" s="117"/>
      <c r="E2" s="117"/>
      <c r="F2" s="117"/>
      <c r="G2" s="52"/>
      <c r="H2" s="53" t="s">
        <v>18</v>
      </c>
      <c r="I2" s="53"/>
      <c r="J2" s="53"/>
      <c r="K2" s="53"/>
      <c r="L2" s="53"/>
      <c r="M2" s="52"/>
      <c r="N2" s="53" t="s">
        <v>19</v>
      </c>
      <c r="O2" s="53"/>
      <c r="P2" s="53"/>
      <c r="Q2" s="53"/>
      <c r="R2" s="53"/>
      <c r="S2" s="52"/>
      <c r="T2" s="53" t="s">
        <v>20</v>
      </c>
      <c r="U2" s="53"/>
      <c r="V2" s="53"/>
      <c r="W2" s="53"/>
      <c r="X2" s="53"/>
      <c r="Y2" s="52"/>
      <c r="Z2" s="53" t="s">
        <v>21</v>
      </c>
      <c r="AA2" s="53"/>
      <c r="AB2" s="53"/>
      <c r="AC2" s="53"/>
      <c r="AD2" s="53"/>
    </row>
    <row r="3" spans="1:30" s="2" customFormat="1" ht="20.100000000000001" customHeight="1" x14ac:dyDescent="0.25">
      <c r="A3" s="3"/>
      <c r="B3" s="95" t="s">
        <v>23</v>
      </c>
      <c r="C3" s="96"/>
      <c r="D3" s="113" t="s">
        <v>5</v>
      </c>
      <c r="E3" s="114"/>
      <c r="F3" s="97"/>
      <c r="G3" s="3"/>
      <c r="H3" s="95" t="s">
        <v>23</v>
      </c>
      <c r="I3" s="102"/>
      <c r="J3" s="113" t="s">
        <v>5</v>
      </c>
      <c r="K3" s="114"/>
      <c r="L3" s="97"/>
      <c r="M3" s="4"/>
      <c r="N3" s="95" t="s">
        <v>23</v>
      </c>
      <c r="O3" s="96"/>
      <c r="P3" s="113" t="s">
        <v>5</v>
      </c>
      <c r="Q3" s="114"/>
      <c r="R3" s="97"/>
      <c r="S3" s="4"/>
      <c r="T3" s="95" t="s">
        <v>23</v>
      </c>
      <c r="U3" s="96"/>
      <c r="V3" s="113" t="s">
        <v>5</v>
      </c>
      <c r="W3" s="114"/>
      <c r="X3" s="97"/>
      <c r="Y3" s="4"/>
      <c r="Z3" s="95" t="s">
        <v>23</v>
      </c>
      <c r="AA3" s="96"/>
      <c r="AB3" s="113" t="s">
        <v>5</v>
      </c>
      <c r="AC3" s="114"/>
      <c r="AD3" s="97"/>
    </row>
    <row r="4" spans="1:30" s="2" customFormat="1" ht="20.100000000000001" customHeight="1" x14ac:dyDescent="0.25">
      <c r="B4" s="98" t="s">
        <v>24</v>
      </c>
      <c r="C4" s="99"/>
      <c r="D4" s="115" t="s">
        <v>6</v>
      </c>
      <c r="E4" s="116"/>
      <c r="F4" s="100"/>
      <c r="H4" s="98" t="s">
        <v>24</v>
      </c>
      <c r="I4" s="103"/>
      <c r="J4" s="115" t="s">
        <v>6</v>
      </c>
      <c r="K4" s="116"/>
      <c r="L4" s="100"/>
      <c r="N4" s="98" t="s">
        <v>24</v>
      </c>
      <c r="O4" s="99"/>
      <c r="P4" s="115" t="s">
        <v>6</v>
      </c>
      <c r="Q4" s="116"/>
      <c r="R4" s="100"/>
      <c r="T4" s="98" t="s">
        <v>24</v>
      </c>
      <c r="U4" s="99"/>
      <c r="V4" s="115" t="s">
        <v>6</v>
      </c>
      <c r="W4" s="116"/>
      <c r="X4" s="100"/>
      <c r="Z4" s="98" t="s">
        <v>24</v>
      </c>
      <c r="AA4" s="99"/>
      <c r="AB4" s="115" t="s">
        <v>6</v>
      </c>
      <c r="AC4" s="116"/>
      <c r="AD4" s="100"/>
    </row>
    <row r="5" spans="1:30" s="2" customFormat="1" ht="20.100000000000001" customHeight="1" x14ac:dyDescent="0.25">
      <c r="B5" s="120" t="s">
        <v>25</v>
      </c>
      <c r="C5" s="121"/>
      <c r="D5" s="101"/>
      <c r="E5" s="111">
        <f>IF(ISERROR(IF(D5="mensuel",C4*12,IF(D5="trimestriel",C4*4,IF(D5="semestriel",C4*2,IF(D5="annuel",C4)))))," ",IF(D5="mensuel",C4*12,IF(D5="trimestriel",C4*4,IF(D5="semestriel",C4*2,IF(D5="annuel",C4,0)))))</f>
        <v>0</v>
      </c>
      <c r="F5" s="112"/>
      <c r="H5" s="120" t="s">
        <v>25</v>
      </c>
      <c r="I5" s="121"/>
      <c r="J5" s="101"/>
      <c r="K5" s="111">
        <f>IF(ISERROR(IF(J5="mensuel",I4*12,IF(J5="trimestriel",I4*4,IF(J5="semestriel",I4*2,IF(J5="annuel",I4)))))," ",IF(J5="mensuel",I4*12,IF(J5="trimestriel",I4*4,IF(J5="semestriel",I4*2,IF(J5="annuel",I4,0)))))</f>
        <v>0</v>
      </c>
      <c r="L5" s="112"/>
      <c r="N5" s="120" t="s">
        <v>25</v>
      </c>
      <c r="O5" s="121"/>
      <c r="P5" s="101"/>
      <c r="Q5" s="111">
        <f>IF(ISERROR(IF(P5="mensuel",O4*12,IF(P5="trimestriel",O4*4,IF(P5="semestriel",O4*2,IF(P5="annuel",O4)))))," ",IF(P5="mensuel",O4*12,IF(P5="trimestriel",O4*4,IF(P5="semestriel",O4*2,IF(P5="annuel",O4,0)))))</f>
        <v>0</v>
      </c>
      <c r="R5" s="112"/>
      <c r="T5" s="120" t="s">
        <v>25</v>
      </c>
      <c r="U5" s="121"/>
      <c r="V5" s="101"/>
      <c r="W5" s="111">
        <f>IF(ISERROR(IF(V5="mensuel",U4*12,IF(V5="trimestriel",U4*4,IF(V5="semestriel",U4*2,IF(V5="annuel",U4)))))," ",IF(V5="mensuel",U4*12,IF(V5="trimestriel",U4*4,IF(V5="semestriel",U4*2,IF(V5="annuel",U4,0)))))</f>
        <v>0</v>
      </c>
      <c r="X5" s="112"/>
      <c r="Z5" s="120" t="s">
        <v>25</v>
      </c>
      <c r="AA5" s="121"/>
      <c r="AB5" s="101"/>
      <c r="AC5" s="111">
        <f>IF(ISERROR(IF(AB5="mensuel",AA4*12,IF(AB5="trimestriel",AA4*4,IF(AB5="semestriel",AA4*2,IF(AB5="annuel",AA4)))))," ",IF(AB5="mensuel",AA4*12,IF(AB5="trimestriel",AA4*4,IF(AB5="semestriel",AA4*2,IF(AB5="annuel",AA4,0)))))</f>
        <v>0</v>
      </c>
      <c r="AD5" s="112"/>
    </row>
    <row r="6" spans="1:30" s="8" customFormat="1" ht="3" customHeight="1" x14ac:dyDescent="0.3"/>
    <row r="7" spans="1:30" s="21" customFormat="1" ht="20.100000000000001" customHeight="1" x14ac:dyDescent="0.25">
      <c r="A7" s="5"/>
      <c r="B7" s="118" t="s">
        <v>22</v>
      </c>
      <c r="C7" s="119"/>
      <c r="E7" s="23">
        <f>IF(D5="mensuel",12,IF(D5="trimestriel",4,IF(D5="semestriel",2,IF(D5="annuel",1,0))))</f>
        <v>0</v>
      </c>
      <c r="F7" s="27">
        <f>ROUND(IF(ISBLANK(F4),0,IF(D5="mensuel",F4,IF(D5="trimestriel",F4/3,IF(D5="semestriel",F4/6,IF(D5="annuel",F4/12))))),0)</f>
        <v>0</v>
      </c>
      <c r="G7" s="5"/>
      <c r="H7" s="118" t="s">
        <v>22</v>
      </c>
      <c r="I7" s="119"/>
      <c r="K7" s="23">
        <f>IF(J5="mensuel",12,IF(J5="trimestriel",4,IF(J5="semestriel",2,IF(J5="annuel",1,0))))</f>
        <v>0</v>
      </c>
      <c r="L7" s="27">
        <f>ROUND(IF(ISBLANK(L4),0,IF(J5="mensuel",L4,IF(J5="trimestriel",L4/3,IF(J5="semestriel",L4/6,IF(J5="annuel",L4/12))))),0)</f>
        <v>0</v>
      </c>
      <c r="N7" s="118" t="s">
        <v>22</v>
      </c>
      <c r="O7" s="119"/>
      <c r="Q7" s="23">
        <f>IF(P5="mensuel",12,IF(P5="trimestriel",4,IF(P5="semestriel",2,IF(P5="annuel",1,0))))</f>
        <v>0</v>
      </c>
      <c r="R7" s="27">
        <f>ROUND(IF(ISBLANK(R4),0,IF(P5="mensuel",R4,IF(P5="trimestriel",R4/3,IF(P5="semestriel",R4/6,IF(P5="annuel",R4/12))))),0)</f>
        <v>0</v>
      </c>
      <c r="T7" s="118" t="s">
        <v>22</v>
      </c>
      <c r="U7" s="119"/>
      <c r="V7" s="119"/>
      <c r="W7" s="23">
        <f>IF(V5="mensuel",12,IF(V5="trimestriel",4,IF(V5="semestriel",2,IF(V5="annuel",1,0))))</f>
        <v>0</v>
      </c>
      <c r="X7" s="27">
        <f>ROUND(IF(ISBLANK(X4),0,IF(V5="mensuel",X4,IF(V5="trimestriel",X4/3,IF(V5="semestriel",X4/6,IF(V5="annuel",X4/12))))),0)</f>
        <v>0</v>
      </c>
      <c r="Z7" s="118" t="s">
        <v>22</v>
      </c>
      <c r="AA7" s="119"/>
      <c r="AB7" s="119"/>
      <c r="AC7" s="23">
        <f>IF(AB5="mensuel",12,IF(AB5="trimestriel",4,IF(AB5="semestriel",2,IF(AB5="annuel",1,0))))</f>
        <v>0</v>
      </c>
      <c r="AD7" s="27">
        <f>ROUND(IF(ISBLANK(AD4),0,IF(AB5="mensuel",AD4,IF(AB5="trimestriel",AD4/3,IF(AB5="semestriel",AD4/6,IF(AB5="annuel",AD4/12))))),0)</f>
        <v>0</v>
      </c>
    </row>
    <row r="8" spans="1:30" s="2" customFormat="1" ht="21.9" customHeight="1" x14ac:dyDescent="0.25">
      <c r="A8" s="6"/>
      <c r="B8" s="94" t="s">
        <v>0</v>
      </c>
      <c r="C8" s="94" t="s">
        <v>4</v>
      </c>
      <c r="D8" s="94" t="s">
        <v>1</v>
      </c>
      <c r="E8" s="94" t="s">
        <v>2</v>
      </c>
      <c r="F8" s="94" t="s">
        <v>7</v>
      </c>
      <c r="G8" s="6"/>
      <c r="H8" s="131" t="s">
        <v>0</v>
      </c>
      <c r="I8" s="136" t="s">
        <v>4</v>
      </c>
      <c r="J8" s="136" t="s">
        <v>1</v>
      </c>
      <c r="K8" s="136" t="s">
        <v>2</v>
      </c>
      <c r="L8" s="132" t="s">
        <v>7</v>
      </c>
      <c r="M8" s="6"/>
      <c r="N8" s="131" t="s">
        <v>0</v>
      </c>
      <c r="O8" s="136" t="s">
        <v>4</v>
      </c>
      <c r="P8" s="136" t="s">
        <v>1</v>
      </c>
      <c r="Q8" s="136" t="s">
        <v>2</v>
      </c>
      <c r="R8" s="132" t="s">
        <v>7</v>
      </c>
      <c r="S8" s="6"/>
      <c r="T8" s="131" t="s">
        <v>0</v>
      </c>
      <c r="U8" s="136" t="s">
        <v>4</v>
      </c>
      <c r="V8" s="136" t="s">
        <v>1</v>
      </c>
      <c r="W8" s="136" t="s">
        <v>2</v>
      </c>
      <c r="X8" s="132" t="s">
        <v>7</v>
      </c>
      <c r="Y8" s="6"/>
      <c r="Z8" s="131" t="s">
        <v>0</v>
      </c>
      <c r="AA8" s="136" t="s">
        <v>4</v>
      </c>
      <c r="AB8" s="136" t="s">
        <v>1</v>
      </c>
      <c r="AC8" s="136" t="s">
        <v>2</v>
      </c>
      <c r="AD8" s="132" t="s">
        <v>7</v>
      </c>
    </row>
    <row r="9" spans="1:30" s="2" customFormat="1" ht="20.100000000000001" customHeight="1" x14ac:dyDescent="0.25">
      <c r="B9" s="42">
        <v>1</v>
      </c>
      <c r="C9" s="33">
        <f t="shared" ref="C9:C28" si="0">SUM(D9:E9)</f>
        <v>0</v>
      </c>
      <c r="D9" s="34">
        <f>IF(D5="mensuel",SUM('remboursements périodiques'!D10:D21),IF(D5="trimestriel",SUM('remboursements périodiques'!D10:D13),IF(D5="semestriel",SUM('remboursements périodiques'!D10:D11),IF(D5="annuel",'remboursements périodiques'!D10,0))))</f>
        <v>0</v>
      </c>
      <c r="E9" s="33">
        <f>IF(D5="mensuel",SUM('remboursements périodiques'!E10:E21),IF(D5="trimestriel",SUM('remboursements périodiques'!E10:E13),IF(D5="semestriel",SUM('remboursements périodiques'!E10:E11),IF(D5="annuel",'remboursements périodiques'!E10,0))))</f>
        <v>0</v>
      </c>
      <c r="F9" s="33">
        <f>C3-E9</f>
        <v>0</v>
      </c>
      <c r="H9" s="42">
        <v>1</v>
      </c>
      <c r="I9" s="68">
        <f t="shared" ref="I9:I28" si="1">SUM(J9:K9)</f>
        <v>0</v>
      </c>
      <c r="J9" s="69">
        <f>IF(J5="mensuel",SUM('remboursements périodiques'!J10:J21),IF(J5="trimestriel",SUM('remboursements périodiques'!J10:J13),IF(J5="semestriel",SUM('remboursements périodiques'!J10:J11),IF(J5="annuel",'remboursements périodiques'!J10,0))))</f>
        <v>0</v>
      </c>
      <c r="K9" s="68">
        <f>IF(J5="mensuel",SUM('remboursements périodiques'!K10:K21),IF(J5="trimestriel",SUM('remboursements périodiques'!K10:K13),IF(J5="semestriel",SUM('remboursements périodiques'!K10:K11),IF(J5="annuel",'remboursements périodiques'!K10,0))))</f>
        <v>0</v>
      </c>
      <c r="L9" s="63">
        <f>I3-K9</f>
        <v>0</v>
      </c>
      <c r="N9" s="42">
        <v>1</v>
      </c>
      <c r="O9" s="68">
        <f t="shared" ref="O9:O28" si="2">SUM(P9:Q9)</f>
        <v>0</v>
      </c>
      <c r="P9" s="69">
        <f>IF(P5="mensuel",SUM('remboursements périodiques'!P10:P21),IF(P5="trimestriel",SUM('remboursements périodiques'!P10:P13),IF(P5="semestriel",SUM('remboursements périodiques'!P10:P11),IF(P5="annuel",'remboursements périodiques'!P10,0))))</f>
        <v>0</v>
      </c>
      <c r="Q9" s="68">
        <f>IF(P5="mensuel",SUM('remboursements périodiques'!Q10:Q21),IF(P5="trimestriel",SUM('remboursements périodiques'!Q10:Q13),IF(P5="semestriel",SUM('remboursements périodiques'!Q10:Q11),IF(P5="annuel",'remboursements périodiques'!Q10,0))))</f>
        <v>0</v>
      </c>
      <c r="R9" s="63">
        <f>O3-Q9</f>
        <v>0</v>
      </c>
      <c r="T9" s="42">
        <v>1</v>
      </c>
      <c r="U9" s="68">
        <f t="shared" ref="U9:U28" si="3">SUM(V9:W9)</f>
        <v>0</v>
      </c>
      <c r="V9" s="69">
        <f>IF(V5="mensuel",SUM('remboursements périodiques'!V10:V21),IF(V5="trimestriel",SUM('remboursements périodiques'!V10:V13),IF(V5="semestriel",SUM('remboursements périodiques'!V10:V11),IF(V5="annuel",'remboursements périodiques'!V10,0))))</f>
        <v>0</v>
      </c>
      <c r="W9" s="68">
        <f>IF(V5="mensuel",SUM('remboursements périodiques'!W10:W21),IF(V5="trimestriel",SUM('remboursements périodiques'!W10:W13),IF(V5="semestriel",SUM('remboursements périodiques'!W10:W11),IF(V5="annuel",'remboursements périodiques'!W10,0))))</f>
        <v>0</v>
      </c>
      <c r="X9" s="63">
        <f>U3-W9</f>
        <v>0</v>
      </c>
      <c r="Z9" s="45">
        <v>1</v>
      </c>
      <c r="AA9" s="68">
        <f t="shared" ref="AA9:AA28" si="4">SUM(AB9:AC9)</f>
        <v>0</v>
      </c>
      <c r="AB9" s="69">
        <f>IF(AB5="mensuel",SUM('remboursements périodiques'!AB10:AB21),IF(AB5="trimestriel",SUM('remboursements périodiques'!AB10:AB13),IF(AB5="semestriel",SUM('remboursements périodiques'!AB10:AB11),IF(AB5="annuel",'remboursements périodiques'!AB10,0))))</f>
        <v>0</v>
      </c>
      <c r="AC9" s="68">
        <f>IF(AB5="mensuel",SUM('remboursements périodiques'!AC10:AC21),IF(AB5="trimestriel",SUM('remboursements périodiques'!AC10:AC13),IF(AB5="semestriel",SUM('remboursements périodiques'!AC10:AC11),IF(AB5="annuel",'remboursements périodiques'!AC10,0))))</f>
        <v>0</v>
      </c>
      <c r="AD9" s="63">
        <f>AA3-AC9</f>
        <v>0</v>
      </c>
    </row>
    <row r="10" spans="1:30" s="2" customFormat="1" ht="20.100000000000001" customHeight="1" x14ac:dyDescent="0.25">
      <c r="B10" s="42">
        <v>2</v>
      </c>
      <c r="C10" s="25">
        <f t="shared" si="0"/>
        <v>0</v>
      </c>
      <c r="D10" s="25">
        <f>IF(D5="mensuel",SUM('remboursements périodiques'!D22:D33),IF(D5="trimestriel",SUM('remboursements périodiques'!D14:D17),IF(D5="semestriel",SUM('remboursements périodiques'!D12:D13),IF(D5="annuel",'remboursements périodiques'!D11,0))))</f>
        <v>0</v>
      </c>
      <c r="E10" s="25">
        <f>IF(D5="mensuel",SUM('remboursements périodiques'!E22:E33),IF(D5="trimestriel",SUM('remboursements périodiques'!E14:E17),IF(D5="semestriel",SUM('remboursements périodiques'!E12:E13),IF(D5="annuel",'remboursements périodiques'!E11,0))))</f>
        <v>0</v>
      </c>
      <c r="F10" s="25">
        <f t="shared" ref="F10:F28" si="5">F9-E10</f>
        <v>0</v>
      </c>
      <c r="H10" s="42">
        <v>2</v>
      </c>
      <c r="I10" s="70">
        <f t="shared" si="1"/>
        <v>0</v>
      </c>
      <c r="J10" s="70">
        <f>IF(J5="mensuel",SUM('remboursements périodiques'!J22:J33),IF(J5="trimestriel",SUM('remboursements périodiques'!J14:J17),IF(J5="semestriel",SUM('remboursements périodiques'!J12:J13),IF(J5="annuel",'remboursements périodiques'!J11,0))))</f>
        <v>0</v>
      </c>
      <c r="K10" s="70">
        <f>IF(J5="mensuel",SUM('remboursements périodiques'!K22:K33),IF(J5="trimestriel",SUM('remboursements périodiques'!K14:K17),IF(J5="semestriel",SUM('remboursements périodiques'!K12:K13),IF(J5="annuel",'remboursements périodiques'!K11,0))))</f>
        <v>0</v>
      </c>
      <c r="L10" s="64">
        <f t="shared" ref="L10:L28" si="6">L9-K10</f>
        <v>0</v>
      </c>
      <c r="N10" s="42">
        <v>2</v>
      </c>
      <c r="O10" s="70">
        <f t="shared" si="2"/>
        <v>0</v>
      </c>
      <c r="P10" s="70">
        <f>IF(P5="mensuel",SUM('remboursements périodiques'!P22:P33),IF(P5="trimestriel",SUM('remboursements périodiques'!P14:P17),IF(P5="semestriel",SUM('remboursements périodiques'!P12:P13),IF(P5="annuel",'remboursements périodiques'!P11,0))))</f>
        <v>0</v>
      </c>
      <c r="Q10" s="70">
        <f>IF(P5="mensuel",SUM('remboursements périodiques'!Q22:Q33),IF(P5="trimestriel",SUM('remboursements périodiques'!Q14:Q17),IF(P5="semestriel",SUM('remboursements périodiques'!Q12:Q13),IF(P5="annuel",'remboursements périodiques'!Q11,0))))</f>
        <v>0</v>
      </c>
      <c r="R10" s="64">
        <f t="shared" ref="R10:R28" si="7">R9-Q10</f>
        <v>0</v>
      </c>
      <c r="T10" s="42">
        <v>2</v>
      </c>
      <c r="U10" s="70">
        <f t="shared" si="3"/>
        <v>0</v>
      </c>
      <c r="V10" s="70">
        <f>IF(V5="mensuel",SUM('remboursements périodiques'!V22:V33),IF(V5="trimestriel",SUM('remboursements périodiques'!V14:V17),IF(V5="semestriel",SUM('remboursements périodiques'!V12:V13),IF(V5="annuel",'remboursements périodiques'!V11,0))))</f>
        <v>0</v>
      </c>
      <c r="W10" s="70">
        <f>IF(V5="mensuel",SUM('remboursements périodiques'!W22:W33),IF(V5="trimestriel",SUM('remboursements périodiques'!W14:W17),IF(V5="semestriel",SUM('remboursements périodiques'!W12:W13),IF(V5="annuel",'remboursements périodiques'!W11,0))))</f>
        <v>0</v>
      </c>
      <c r="X10" s="64">
        <f t="shared" ref="X10:X28" si="8">X9-W10</f>
        <v>0</v>
      </c>
      <c r="Z10" s="45">
        <v>2</v>
      </c>
      <c r="AA10" s="70">
        <f t="shared" si="4"/>
        <v>0</v>
      </c>
      <c r="AB10" s="70">
        <f>IF(AB5="mensuel",SUM('remboursements périodiques'!AB22:AB33),IF(AB5="trimestriel",SUM('remboursements périodiques'!AB14:AB17),IF(AB5="semestriel",SUM('remboursements périodiques'!AB12:AB13),IF(AB5="annuel",'remboursements périodiques'!AB11,0))))</f>
        <v>0</v>
      </c>
      <c r="AC10" s="70">
        <f>IF(AB5="mensuel",SUM('remboursements périodiques'!AC22:AC33),IF(AB5="trimestriel",SUM('remboursements périodiques'!AC14:AC17),IF(AB5="semestriel",SUM('remboursements périodiques'!AC12:AC13),IF(AB5="annuel",'remboursements périodiques'!AC11,0))))</f>
        <v>0</v>
      </c>
      <c r="AD10" s="64">
        <f t="shared" ref="AD10:AD28" si="9">AD9-AC10</f>
        <v>0</v>
      </c>
    </row>
    <row r="11" spans="1:30" s="2" customFormat="1" ht="20.100000000000001" customHeight="1" x14ac:dyDescent="0.25">
      <c r="B11" s="42">
        <v>3</v>
      </c>
      <c r="C11" s="25">
        <f t="shared" si="0"/>
        <v>0</v>
      </c>
      <c r="D11" s="25">
        <f>IF(D5="mensuel",SUM('remboursements périodiques'!D34:D45),IF(D5="trimestriel",SUM('remboursements périodiques'!D18:D21),IF(D5="semestriel",SUM('remboursements périodiques'!D14:D15),IF(D5="annuel",'remboursements périodiques'!D12,0))))</f>
        <v>0</v>
      </c>
      <c r="E11" s="25">
        <f>IF(D5="mensuel",SUM('remboursements périodiques'!E34:E45),IF(D5="trimestriel",SUM('remboursements périodiques'!E18:E21),IF(D5="semestriel",SUM('remboursements périodiques'!E14:E15),IF(D5="annuel",'remboursements périodiques'!E12,0))))</f>
        <v>0</v>
      </c>
      <c r="F11" s="25">
        <f t="shared" si="5"/>
        <v>0</v>
      </c>
      <c r="H11" s="42">
        <v>3</v>
      </c>
      <c r="I11" s="70">
        <f t="shared" si="1"/>
        <v>0</v>
      </c>
      <c r="J11" s="70">
        <f>IF(J5="mensuel",SUM('remboursements périodiques'!J34:J45),IF(J5="trimestriel",SUM('remboursements périodiques'!J18:J21),IF(J5="semestriel",SUM('remboursements périodiques'!J14:J15),IF(J5="annuel",'remboursements périodiques'!J12,0))))</f>
        <v>0</v>
      </c>
      <c r="K11" s="70">
        <f>IF(J5="mensuel",SUM('remboursements périodiques'!K34:K45),IF(J5="trimestriel",SUM('remboursements périodiques'!K18:K21),IF(J5="semestriel",SUM('remboursements périodiques'!K14:K15),IF(J5="annuel",'remboursements périodiques'!K12,0))))</f>
        <v>0</v>
      </c>
      <c r="L11" s="64">
        <f t="shared" si="6"/>
        <v>0</v>
      </c>
      <c r="N11" s="42">
        <v>3</v>
      </c>
      <c r="O11" s="70">
        <f t="shared" si="2"/>
        <v>0</v>
      </c>
      <c r="P11" s="70">
        <f>IF(P5="mensuel",SUM('remboursements périodiques'!P34:P45),IF(P5="trimestriel",SUM('remboursements périodiques'!P18:P21),IF(P5="semestriel",SUM('remboursements périodiques'!P14:P15),IF(P5="annuel",'remboursements périodiques'!P12,0))))</f>
        <v>0</v>
      </c>
      <c r="Q11" s="70">
        <f>IF(P5="mensuel",SUM('remboursements périodiques'!Q34:Q45),IF(P5="trimestriel",SUM('remboursements périodiques'!Q18:Q21),IF(P5="semestriel",SUM('remboursements périodiques'!Q14:Q15),IF(P5="annuel",'remboursements périodiques'!Q12,0))))</f>
        <v>0</v>
      </c>
      <c r="R11" s="64">
        <f t="shared" si="7"/>
        <v>0</v>
      </c>
      <c r="T11" s="42">
        <v>3</v>
      </c>
      <c r="U11" s="70">
        <f t="shared" si="3"/>
        <v>0</v>
      </c>
      <c r="V11" s="70">
        <f>IF(V5="mensuel",SUM('remboursements périodiques'!V34:V45),IF(V5="trimestriel",SUM('remboursements périodiques'!V18:V21),IF(V5="semestriel",SUM('remboursements périodiques'!V14:V15),IF(V5="annuel",'remboursements périodiques'!V12,0))))</f>
        <v>0</v>
      </c>
      <c r="W11" s="70">
        <f>IF(V5="mensuel",SUM('remboursements périodiques'!W34:W45),IF(V5="trimestriel",SUM('remboursements périodiques'!W18:W21),IF(V5="semestriel",SUM('remboursements périodiques'!W14:W15),IF(V5="annuel",'remboursements périodiques'!W12,0))))</f>
        <v>0</v>
      </c>
      <c r="X11" s="64">
        <f t="shared" si="8"/>
        <v>0</v>
      </c>
      <c r="Z11" s="45">
        <v>3</v>
      </c>
      <c r="AA11" s="70">
        <f t="shared" si="4"/>
        <v>0</v>
      </c>
      <c r="AB11" s="70">
        <f>IF(AB5="mensuel",SUM('remboursements périodiques'!AB34:AB45),IF(AB5="trimestriel",SUM('remboursements périodiques'!AB18:AB21),IF(AB5="semestriel",SUM('remboursements périodiques'!AB14:AB15),IF(AB5="annuel",'remboursements périodiques'!AB12,0))))</f>
        <v>0</v>
      </c>
      <c r="AC11" s="70">
        <f>IF(AB5="mensuel",SUM('remboursements périodiques'!AC34:AC45),IF(AB5="trimestriel",SUM('remboursements périodiques'!AC18:AC21),IF(AB5="semestriel",SUM('remboursements périodiques'!AC14:AC15),IF(AB5="annuel",'remboursements périodiques'!AC12,0))))</f>
        <v>0</v>
      </c>
      <c r="AD11" s="64">
        <f t="shared" si="9"/>
        <v>0</v>
      </c>
    </row>
    <row r="12" spans="1:30" s="2" customFormat="1" ht="20.100000000000001" customHeight="1" x14ac:dyDescent="0.25">
      <c r="B12" s="42">
        <v>4</v>
      </c>
      <c r="C12" s="25">
        <f t="shared" si="0"/>
        <v>0</v>
      </c>
      <c r="D12" s="25">
        <f>IF(D5="mensuel",SUM('remboursements périodiques'!D46:D57),IF(D5="trimestriel",SUM('remboursements périodiques'!D22:D25),IF(D5="semestriel",SUM('remboursements périodiques'!D16:D17),IF(D5="annuel",'remboursements périodiques'!D13,0))))</f>
        <v>0</v>
      </c>
      <c r="E12" s="25">
        <f>IF(D5="mensuel",SUM('remboursements périodiques'!E46:E57),IF(D5="trimestriel",SUM('remboursements périodiques'!E22:E25),IF(D5="semestriel",SUM('remboursements périodiques'!E16:E17),IF(D5="annuel",'remboursements périodiques'!E13,0))))</f>
        <v>0</v>
      </c>
      <c r="F12" s="25">
        <f t="shared" si="5"/>
        <v>0</v>
      </c>
      <c r="H12" s="42">
        <v>4</v>
      </c>
      <c r="I12" s="70">
        <f t="shared" si="1"/>
        <v>0</v>
      </c>
      <c r="J12" s="70">
        <f>IF(J5="mensuel",SUM('remboursements périodiques'!J46:J57),IF(J5="trimestriel",SUM('remboursements périodiques'!J22:J25),IF(J5="semestriel",SUM('remboursements périodiques'!J16:J17),IF(J5="annuel",'remboursements périodiques'!J13,0))))</f>
        <v>0</v>
      </c>
      <c r="K12" s="70">
        <f>IF(J5="mensuel",SUM('remboursements périodiques'!K46:K57),IF(J5="trimestriel",SUM('remboursements périodiques'!K22:K25),IF(J5="semestriel",SUM('remboursements périodiques'!K16:K17),IF(J5="annuel",'remboursements périodiques'!K13,0))))</f>
        <v>0</v>
      </c>
      <c r="L12" s="64">
        <f t="shared" si="6"/>
        <v>0</v>
      </c>
      <c r="N12" s="42">
        <v>4</v>
      </c>
      <c r="O12" s="70">
        <f t="shared" si="2"/>
        <v>0</v>
      </c>
      <c r="P12" s="70">
        <f>IF(P5="mensuel",SUM('remboursements périodiques'!P46:P57),IF(P5="trimestriel",SUM('remboursements périodiques'!P22:P25),IF(P5="semestriel",SUM('remboursements périodiques'!P16:P17),IF(P5="annuel",'remboursements périodiques'!P13,0))))</f>
        <v>0</v>
      </c>
      <c r="Q12" s="70">
        <f>IF(P5="mensuel",SUM('remboursements périodiques'!Q46:Q57),IF(P5="trimestriel",SUM('remboursements périodiques'!Q22:Q25),IF(P5="semestriel",SUM('remboursements périodiques'!Q16:Q17),IF(P5="annuel",'remboursements périodiques'!Q13,0))))</f>
        <v>0</v>
      </c>
      <c r="R12" s="64">
        <f t="shared" si="7"/>
        <v>0</v>
      </c>
      <c r="T12" s="42">
        <v>4</v>
      </c>
      <c r="U12" s="70">
        <f t="shared" si="3"/>
        <v>0</v>
      </c>
      <c r="V12" s="70">
        <f>IF(V5="mensuel",SUM('remboursements périodiques'!V46:V57),IF(V5="trimestriel",SUM('remboursements périodiques'!V22:V25),IF(V5="semestriel",SUM('remboursements périodiques'!V16:V17),IF(V5="annuel",'remboursements périodiques'!V13,0))))</f>
        <v>0</v>
      </c>
      <c r="W12" s="70">
        <f>IF(V5="mensuel",SUM('remboursements périodiques'!W46:W57),IF(V5="trimestriel",SUM('remboursements périodiques'!W22:W25),IF(V5="semestriel",SUM('remboursements périodiques'!W16:W17),IF(V5="annuel",'remboursements périodiques'!W13,0))))</f>
        <v>0</v>
      </c>
      <c r="X12" s="64">
        <f t="shared" si="8"/>
        <v>0</v>
      </c>
      <c r="Z12" s="45">
        <v>4</v>
      </c>
      <c r="AA12" s="70">
        <f t="shared" si="4"/>
        <v>0</v>
      </c>
      <c r="AB12" s="70">
        <f>IF(AB5="mensuel",SUM('remboursements périodiques'!AB46:AB57),IF(AB5="trimestriel",SUM('remboursements périodiques'!AB22:AB25),IF(AB5="semestriel",SUM('remboursements périodiques'!AB16:AB17),IF(AB5="annuel",'remboursements périodiques'!AB13,0))))</f>
        <v>0</v>
      </c>
      <c r="AC12" s="70">
        <f>IF(AB5="mensuel",SUM('remboursements périodiques'!AC46:AC57),IF(AB5="trimestriel",SUM('remboursements périodiques'!AC22:AC25),IF(AB5="semestriel",SUM('remboursements périodiques'!AC16:AC17),IF(AB5="annuel",'remboursements périodiques'!AC13,0))))</f>
        <v>0</v>
      </c>
      <c r="AD12" s="64">
        <f t="shared" si="9"/>
        <v>0</v>
      </c>
    </row>
    <row r="13" spans="1:30" s="2" customFormat="1" ht="20.100000000000001" customHeight="1" x14ac:dyDescent="0.25">
      <c r="B13" s="42">
        <v>5</v>
      </c>
      <c r="C13" s="25">
        <f t="shared" si="0"/>
        <v>0</v>
      </c>
      <c r="D13" s="25">
        <f>IF(D5="mensuel",SUM('remboursements périodiques'!D58:D69),IF(D5="trimestriel",SUM('remboursements périodiques'!D26:D29),IF(D5="semestriel",SUM('remboursements périodiques'!D18:D19),IF(D5="annuel",'remboursements périodiques'!D14,0))))</f>
        <v>0</v>
      </c>
      <c r="E13" s="25">
        <f>IF(D5="mensuel",SUM('remboursements périodiques'!E58:E69),IF(D5="trimestriel",SUM('remboursements périodiques'!E26:E29),IF(D5="semestriel",SUM('remboursements périodiques'!E18:E19),IF(D5="annuel",'remboursements périodiques'!E14,0))))</f>
        <v>0</v>
      </c>
      <c r="F13" s="25">
        <f t="shared" si="5"/>
        <v>0</v>
      </c>
      <c r="H13" s="42">
        <v>5</v>
      </c>
      <c r="I13" s="70">
        <f t="shared" si="1"/>
        <v>0</v>
      </c>
      <c r="J13" s="70">
        <f>IF(J5="mensuel",SUM('remboursements périodiques'!J58:J69),IF(J5="trimestriel",SUM('remboursements périodiques'!J26:J29),IF(J5="semestriel",SUM('remboursements périodiques'!J18:J19),IF(J5="annuel",'remboursements périodiques'!J14,0))))</f>
        <v>0</v>
      </c>
      <c r="K13" s="70">
        <f>IF(J5="mensuel",SUM('remboursements périodiques'!K58:K69),IF(J5="trimestriel",SUM('remboursements périodiques'!K26:K29),IF(J5="semestriel",SUM('remboursements périodiques'!K18:K19),IF(J5="annuel",'remboursements périodiques'!K14,0))))</f>
        <v>0</v>
      </c>
      <c r="L13" s="64">
        <f t="shared" si="6"/>
        <v>0</v>
      </c>
      <c r="N13" s="42">
        <v>5</v>
      </c>
      <c r="O13" s="70">
        <f t="shared" si="2"/>
        <v>0</v>
      </c>
      <c r="P13" s="70">
        <f>IF(P5="mensuel",SUM('remboursements périodiques'!P58:P69),IF(P5="trimestriel",SUM('remboursements périodiques'!P26:P29),IF(P5="semestriel",SUM('remboursements périodiques'!P18:P19),IF(P5="annuel",'remboursements périodiques'!P14,0))))</f>
        <v>0</v>
      </c>
      <c r="Q13" s="70">
        <f>IF(P5="mensuel",SUM('remboursements périodiques'!Q58:Q69),IF(P5="trimestriel",SUM('remboursements périodiques'!Q26:Q29),IF(P5="semestriel",SUM('remboursements périodiques'!Q18:Q19),IF(P5="annuel",'remboursements périodiques'!Q14,0))))</f>
        <v>0</v>
      </c>
      <c r="R13" s="64">
        <f t="shared" si="7"/>
        <v>0</v>
      </c>
      <c r="T13" s="42">
        <v>5</v>
      </c>
      <c r="U13" s="70">
        <f t="shared" si="3"/>
        <v>0</v>
      </c>
      <c r="V13" s="70">
        <f>IF(V5="mensuel",SUM('remboursements périodiques'!V58:V69),IF(V5="trimestriel",SUM('remboursements périodiques'!V26:V29),IF(V5="semestriel",SUM('remboursements périodiques'!V18:V19),IF(V5="annuel",'remboursements périodiques'!V14,0))))</f>
        <v>0</v>
      </c>
      <c r="W13" s="70">
        <f>IF(V5="mensuel",SUM('remboursements périodiques'!W58:W69),IF(V5="trimestriel",SUM('remboursements périodiques'!W26:W29),IF(V5="semestriel",SUM('remboursements périodiques'!W18:W19),IF(V5="annuel",'remboursements périodiques'!W14,0))))</f>
        <v>0</v>
      </c>
      <c r="X13" s="64">
        <f t="shared" si="8"/>
        <v>0</v>
      </c>
      <c r="Z13" s="45">
        <v>5</v>
      </c>
      <c r="AA13" s="70">
        <f t="shared" si="4"/>
        <v>0</v>
      </c>
      <c r="AB13" s="70">
        <f>IF(AB5="mensuel",SUM('remboursements périodiques'!AB58:AB69),IF(AB5="trimestriel",SUM('remboursements périodiques'!AB26:AB29),IF(AB5="semestriel",SUM('remboursements périodiques'!AB18:AB19),IF(AB5="annuel",'remboursements périodiques'!AB14,0))))</f>
        <v>0</v>
      </c>
      <c r="AC13" s="70">
        <f>IF(AB5="mensuel",SUM('remboursements périodiques'!AC58:AC69),IF(AB5="trimestriel",SUM('remboursements périodiques'!AC26:AC29),IF(AB5="semestriel",SUM('remboursements périodiques'!AC18:AC19),IF(AB5="annuel",'remboursements périodiques'!AC14,0))))</f>
        <v>0</v>
      </c>
      <c r="AD13" s="64">
        <f t="shared" si="9"/>
        <v>0</v>
      </c>
    </row>
    <row r="14" spans="1:30" s="2" customFormat="1" ht="20.100000000000001" customHeight="1" x14ac:dyDescent="0.25">
      <c r="B14" s="42">
        <v>6</v>
      </c>
      <c r="C14" s="25">
        <f t="shared" si="0"/>
        <v>0</v>
      </c>
      <c r="D14" s="25">
        <f>IF(D5="mensuel",SUM('remboursements périodiques'!D70:D81),IF(D5="trimestriel",SUM('remboursements périodiques'!D30:D33),IF(D5="semestriel",SUM('remboursements périodiques'!D20:D21),IF(D5="annuel",'remboursements périodiques'!D15,0))))</f>
        <v>0</v>
      </c>
      <c r="E14" s="25">
        <f>IF(D5="mensuel",SUM('remboursements périodiques'!E70:E81),IF(D5="trimestriel",SUM('remboursements périodiques'!E30:E33),IF(D5="semestriel",SUM('remboursements périodiques'!E20:E21),IF(D5="annuel",'remboursements périodiques'!E15,0))))</f>
        <v>0</v>
      </c>
      <c r="F14" s="25">
        <f t="shared" si="5"/>
        <v>0</v>
      </c>
      <c r="H14" s="42">
        <v>6</v>
      </c>
      <c r="I14" s="70">
        <f t="shared" si="1"/>
        <v>0</v>
      </c>
      <c r="J14" s="70">
        <f>IF(J5="mensuel",SUM('remboursements périodiques'!J70:J81),IF(J5="trimestriel",SUM('remboursements périodiques'!J30:J33),IF(J5="semestriel",SUM('remboursements périodiques'!J20:J21),IF(J5="annuel",'remboursements périodiques'!J15,0))))</f>
        <v>0</v>
      </c>
      <c r="K14" s="70">
        <f>IF(J5="mensuel",SUM('remboursements périodiques'!K70:K81),IF(J5="trimestriel",SUM('remboursements périodiques'!K30:K33),IF(J5="semestriel",SUM('remboursements périodiques'!K20:K21),IF(J5="annuel",'remboursements périodiques'!K15,0))))</f>
        <v>0</v>
      </c>
      <c r="L14" s="64">
        <f t="shared" si="6"/>
        <v>0</v>
      </c>
      <c r="N14" s="42">
        <v>6</v>
      </c>
      <c r="O14" s="70">
        <f t="shared" si="2"/>
        <v>0</v>
      </c>
      <c r="P14" s="70">
        <f>IF(P5="mensuel",SUM('remboursements périodiques'!P70:P81),IF(P5="trimestriel",SUM('remboursements périodiques'!P30:P33),IF(P5="semestriel",SUM('remboursements périodiques'!P20:P21),IF(P5="annuel",'remboursements périodiques'!P15,0))))</f>
        <v>0</v>
      </c>
      <c r="Q14" s="70">
        <f>IF(P5="mensuel",SUM('remboursements périodiques'!Q70:Q81),IF(P5="trimestriel",SUM('remboursements périodiques'!Q30:Q33),IF(P5="semestriel",SUM('remboursements périodiques'!Q20:Q21),IF(P5="annuel",'remboursements périodiques'!Q15,0))))</f>
        <v>0</v>
      </c>
      <c r="R14" s="64">
        <f t="shared" si="7"/>
        <v>0</v>
      </c>
      <c r="T14" s="42">
        <v>6</v>
      </c>
      <c r="U14" s="70">
        <f t="shared" si="3"/>
        <v>0</v>
      </c>
      <c r="V14" s="70">
        <f>IF(V5="mensuel",SUM('remboursements périodiques'!V70:V81),IF(V5="trimestriel",SUM('remboursements périodiques'!V30:V33),IF(V5="semestriel",SUM('remboursements périodiques'!V20:V21),IF(V5="annuel",'remboursements périodiques'!V15,0))))</f>
        <v>0</v>
      </c>
      <c r="W14" s="70">
        <f>IF(V5="mensuel",SUM('remboursements périodiques'!W70:W81),IF(V5="trimestriel",SUM('remboursements périodiques'!W30:W33),IF(V5="semestriel",SUM('remboursements périodiques'!W20:W21),IF(V5="annuel",'remboursements périodiques'!W15,0))))</f>
        <v>0</v>
      </c>
      <c r="X14" s="64">
        <f t="shared" si="8"/>
        <v>0</v>
      </c>
      <c r="Z14" s="45">
        <v>6</v>
      </c>
      <c r="AA14" s="70">
        <f t="shared" si="4"/>
        <v>0</v>
      </c>
      <c r="AB14" s="70">
        <f>IF(AB5="mensuel",SUM('remboursements périodiques'!AB70:AB81),IF(AB5="trimestriel",SUM('remboursements périodiques'!AB30:AB33),IF(AB5="semestriel",SUM('remboursements périodiques'!AB20:AB21),IF(AB5="annuel",'remboursements périodiques'!AB15,0))))</f>
        <v>0</v>
      </c>
      <c r="AC14" s="70">
        <f>IF(AB5="mensuel",SUM('remboursements périodiques'!AC70:AC81),IF(AB5="trimestriel",SUM('remboursements périodiques'!AC30:AC33),IF(AB5="semestriel",SUM('remboursements périodiques'!AC20:AC21),IF(AB5="annuel",'remboursements périodiques'!AC15,0))))</f>
        <v>0</v>
      </c>
      <c r="AD14" s="64">
        <f t="shared" si="9"/>
        <v>0</v>
      </c>
    </row>
    <row r="15" spans="1:30" s="2" customFormat="1" ht="20.100000000000001" customHeight="1" x14ac:dyDescent="0.25">
      <c r="B15" s="42">
        <v>7</v>
      </c>
      <c r="C15" s="26">
        <f t="shared" si="0"/>
        <v>0</v>
      </c>
      <c r="D15" s="26">
        <f>IF(D5="mensuel",SUM('remboursements périodiques'!D82:D93),IF(D5="trimestriel",SUM('remboursements périodiques'!D34:D37),IF(D5="semestriel",SUM('remboursements périodiques'!D22:D23),IF(D5="annuel",'remboursements périodiques'!D16,0))))</f>
        <v>0</v>
      </c>
      <c r="E15" s="26">
        <f>IF(D5="mensuel",SUM('remboursements périodiques'!E82:E93),IF(D5="trimestriel",SUM('remboursements périodiques'!E34:E37),IF(D5="semestriel",SUM('remboursements périodiques'!E22:E23),IF(D5="annuel",'remboursements périodiques'!E16,0))))</f>
        <v>0</v>
      </c>
      <c r="F15" s="26">
        <f t="shared" si="5"/>
        <v>0</v>
      </c>
      <c r="H15" s="42">
        <v>7</v>
      </c>
      <c r="I15" s="71">
        <f t="shared" si="1"/>
        <v>0</v>
      </c>
      <c r="J15" s="71">
        <f>IF(J5="mensuel",SUM('remboursements périodiques'!J82:J93),IF(J5="trimestriel",SUM('remboursements périodiques'!J34:J37),IF(J5="semestriel",SUM('remboursements périodiques'!J22:J23),IF(J5="annuel",'remboursements périodiques'!J16,0))))</f>
        <v>0</v>
      </c>
      <c r="K15" s="71">
        <f>IF(J5="mensuel",SUM('remboursements périodiques'!K82:K93),IF(J5="trimestriel",SUM('remboursements périodiques'!K34:K37),IF(J5="semestriel",SUM('remboursements périodiques'!K22:K23),IF(J5="annuel",'remboursements périodiques'!K16,0))))</f>
        <v>0</v>
      </c>
      <c r="L15" s="65">
        <f t="shared" si="6"/>
        <v>0</v>
      </c>
      <c r="N15" s="42">
        <v>7</v>
      </c>
      <c r="O15" s="71">
        <f t="shared" si="2"/>
        <v>0</v>
      </c>
      <c r="P15" s="71">
        <f>IF(P5="mensuel",SUM('remboursements périodiques'!P82:P93),IF(P5="trimestriel",SUM('remboursements périodiques'!P34:P37),IF(P5="semestriel",SUM('remboursements périodiques'!P22:P23),IF(P5="annuel",'remboursements périodiques'!P16,0))))</f>
        <v>0</v>
      </c>
      <c r="Q15" s="71">
        <f>IF(P5="mensuel",SUM('remboursements périodiques'!Q82:Q93),IF(P5="trimestriel",SUM('remboursements périodiques'!Q34:Q37),IF(P5="semestriel",SUM('remboursements périodiques'!Q22:Q23),IF(P5="annuel",'remboursements périodiques'!Q16,0))))</f>
        <v>0</v>
      </c>
      <c r="R15" s="65">
        <f t="shared" si="7"/>
        <v>0</v>
      </c>
      <c r="T15" s="42">
        <v>7</v>
      </c>
      <c r="U15" s="71">
        <f t="shared" si="3"/>
        <v>0</v>
      </c>
      <c r="V15" s="71">
        <f>IF(V5="mensuel",SUM('remboursements périodiques'!V82:V93),IF(V5="trimestriel",SUM('remboursements périodiques'!V34:V37),IF(V5="semestriel",SUM('remboursements périodiques'!V22:V23),IF(V5="annuel",'remboursements périodiques'!V16,0))))</f>
        <v>0</v>
      </c>
      <c r="W15" s="71">
        <f>IF(V5="mensuel",SUM('remboursements périodiques'!W82:W93),IF(V5="trimestriel",SUM('remboursements périodiques'!W34:W37),IF(V5="semestriel",SUM('remboursements périodiques'!W22:W23),IF(V5="annuel",'remboursements périodiques'!W16,0))))</f>
        <v>0</v>
      </c>
      <c r="X15" s="65">
        <f t="shared" si="8"/>
        <v>0</v>
      </c>
      <c r="Z15" s="45">
        <v>7</v>
      </c>
      <c r="AA15" s="71">
        <f t="shared" si="4"/>
        <v>0</v>
      </c>
      <c r="AB15" s="71">
        <f>IF(AB5="mensuel",SUM('remboursements périodiques'!AB82:AB93),IF(AB5="trimestriel",SUM('remboursements périodiques'!AB34:AB37),IF(AB5="semestriel",SUM('remboursements périodiques'!AB22:AB23),IF(AB5="annuel",'remboursements périodiques'!AB16,0))))</f>
        <v>0</v>
      </c>
      <c r="AC15" s="71">
        <f>IF(AB5="mensuel",SUM('remboursements périodiques'!AC82:AC93),IF(AB5="trimestriel",SUM('remboursements périodiques'!AC34:AC37),IF(AB5="semestriel",SUM('remboursements périodiques'!AC22:AC23),IF(AB5="annuel",'remboursements périodiques'!AC16,0))))</f>
        <v>0</v>
      </c>
      <c r="AD15" s="65">
        <f t="shared" si="9"/>
        <v>0</v>
      </c>
    </row>
    <row r="16" spans="1:30" s="2" customFormat="1" ht="20.100000000000001" customHeight="1" x14ac:dyDescent="0.25">
      <c r="B16" s="42">
        <v>8</v>
      </c>
      <c r="C16" s="25">
        <f t="shared" si="0"/>
        <v>0</v>
      </c>
      <c r="D16" s="25">
        <f>IF(D5="mensuel",SUM('remboursements périodiques'!D94:D105),IF(D5="trimestriel",SUM('remboursements périodiques'!D38:D41),IF(D5="semestriel",SUM('remboursements périodiques'!D24:D25),IF(D5="annuel",'remboursements périodiques'!D17,0))))</f>
        <v>0</v>
      </c>
      <c r="E16" s="25">
        <f>IF(D5="mensuel",SUM('remboursements périodiques'!E94:E105),IF(D5="trimestriel",SUM('remboursements périodiques'!E38:E41),IF(D5="semestriel",SUM('remboursements périodiques'!E24:E25),IF(D5="annuel",'remboursements périodiques'!E17,0))))</f>
        <v>0</v>
      </c>
      <c r="F16" s="26">
        <f t="shared" si="5"/>
        <v>0</v>
      </c>
      <c r="G16" s="38"/>
      <c r="H16" s="42">
        <v>8</v>
      </c>
      <c r="I16" s="70">
        <f t="shared" si="1"/>
        <v>0</v>
      </c>
      <c r="J16" s="70">
        <f>IF(J5="mensuel",SUM('remboursements périodiques'!J94:J105),IF(J5="trimestriel",SUM('remboursements périodiques'!J38:J41),IF(J5="semestriel",SUM('remboursements périodiques'!J24:J25),IF(J5="annuel",'remboursements périodiques'!J17,0))))</f>
        <v>0</v>
      </c>
      <c r="K16" s="70">
        <f>IF(J5="mensuel",SUM('remboursements périodiques'!K94:K105),IF(J5="trimestriel",SUM('remboursements périodiques'!K38:K41),IF(J5="semestriel",SUM('remboursements périodiques'!K24:K25),IF(J5="annuel",'remboursements périodiques'!K17,0))))</f>
        <v>0</v>
      </c>
      <c r="L16" s="65">
        <f t="shared" si="6"/>
        <v>0</v>
      </c>
      <c r="M16" s="93"/>
      <c r="N16" s="42">
        <v>8</v>
      </c>
      <c r="O16" s="70">
        <f t="shared" si="2"/>
        <v>0</v>
      </c>
      <c r="P16" s="70">
        <f>IF(P5="mensuel",SUM('remboursements périodiques'!P94:P105),IF(P5="trimestriel",SUM('remboursements périodiques'!P38:P41),IF(P5="semestriel",SUM('remboursements périodiques'!P24:P25),IF(P5="annuel",'remboursements périodiques'!P17,0))))</f>
        <v>0</v>
      </c>
      <c r="Q16" s="70">
        <f>IF(P5="mensuel",SUM('remboursements périodiques'!Q94:Q105),IF(P5="trimestriel",SUM('remboursements périodiques'!Q38:Q41),IF(P5="semestriel",SUM('remboursements périodiques'!Q24:Q25),IF(P5="annuel",'remboursements périodiques'!Q17,0))))</f>
        <v>0</v>
      </c>
      <c r="R16" s="65">
        <f t="shared" si="7"/>
        <v>0</v>
      </c>
      <c r="T16" s="42">
        <v>8</v>
      </c>
      <c r="U16" s="70">
        <f t="shared" si="3"/>
        <v>0</v>
      </c>
      <c r="V16" s="70">
        <f>IF(V5="mensuel",SUM('remboursements périodiques'!V94:V105),IF(V5="trimestriel",SUM('remboursements périodiques'!V38:V41),IF(V5="semestriel",SUM('remboursements périodiques'!V24:V25),IF(V5="annuel",'remboursements périodiques'!V17,0))))</f>
        <v>0</v>
      </c>
      <c r="W16" s="70">
        <f>IF(V5="mensuel",SUM('remboursements périodiques'!W94:W105),IF(V5="trimestriel",SUM('remboursements périodiques'!W38:W41),IF(V5="semestriel",SUM('remboursements périodiques'!W24:W25),IF(V5="annuel",'remboursements périodiques'!W17,0))))</f>
        <v>0</v>
      </c>
      <c r="X16" s="65">
        <f t="shared" si="8"/>
        <v>0</v>
      </c>
      <c r="Z16" s="45">
        <v>8</v>
      </c>
      <c r="AA16" s="70">
        <f t="shared" si="4"/>
        <v>0</v>
      </c>
      <c r="AB16" s="70">
        <f>IF(AB5="mensuel",SUM('remboursements périodiques'!AB94:AB105),IF(AB5="trimestriel",SUM('remboursements périodiques'!AB38:AB41),IF(AB5="semestriel",SUM('remboursements périodiques'!AB24:AB25),IF(AB5="annuel",'remboursements périodiques'!AB17,0))))</f>
        <v>0</v>
      </c>
      <c r="AC16" s="70">
        <f>IF(AB5="mensuel",SUM('remboursements périodiques'!AC94:AC105),IF(AB5="trimestriel",SUM('remboursements périodiques'!AC38:AC41),IF(AB5="semestriel",SUM('remboursements périodiques'!AC24:AC25),IF(AB5="annuel",'remboursements périodiques'!AC17,0))))</f>
        <v>0</v>
      </c>
      <c r="AD16" s="65">
        <f t="shared" si="9"/>
        <v>0</v>
      </c>
    </row>
    <row r="17" spans="2:30" s="2" customFormat="1" ht="20.100000000000001" customHeight="1" x14ac:dyDescent="0.25">
      <c r="B17" s="42">
        <v>9</v>
      </c>
      <c r="C17" s="25">
        <f t="shared" si="0"/>
        <v>0</v>
      </c>
      <c r="D17" s="25">
        <f>IF(D5="mensuel",SUM('remboursements périodiques'!D106:D117),IF(D5="trimestriel",SUM('remboursements périodiques'!D42:D45),IF(D5="semestriel",SUM('remboursements périodiques'!D26:D27),IF(D5="annuel",'remboursements périodiques'!D18,0))))</f>
        <v>0</v>
      </c>
      <c r="E17" s="25">
        <f>IF(D5="mensuel",SUM('remboursements périodiques'!E106:E117),IF(D5="trimestriel",SUM('remboursements périodiques'!E42:E45),IF(D5="semestriel",SUM('remboursements périodiques'!E26:E27),IF(D5="annuel",'remboursements périodiques'!E18,0))))</f>
        <v>0</v>
      </c>
      <c r="F17" s="26">
        <f t="shared" si="5"/>
        <v>0</v>
      </c>
      <c r="G17" s="38"/>
      <c r="H17" s="42">
        <v>9</v>
      </c>
      <c r="I17" s="70">
        <f t="shared" si="1"/>
        <v>0</v>
      </c>
      <c r="J17" s="70">
        <f>IF(J5="mensuel",SUM('remboursements périodiques'!J106:J117),IF(J5="trimestriel",SUM('remboursements périodiques'!J42:J45),IF(J5="semestriel",SUM('remboursements périodiques'!J26:J27),IF(J5="annuel",'remboursements périodiques'!J18,0))))</f>
        <v>0</v>
      </c>
      <c r="K17" s="70">
        <f>IF(J5="mensuel",SUM('remboursements périodiques'!K106:K117),IF(J5="trimestriel",SUM('remboursements périodiques'!K42:K45),IF(J5="semestriel",SUM('remboursements périodiques'!K26:K27),IF(J5="annuel",'remboursements périodiques'!K18,0))))</f>
        <v>0</v>
      </c>
      <c r="L17" s="65">
        <f t="shared" si="6"/>
        <v>0</v>
      </c>
      <c r="M17" s="93"/>
      <c r="N17" s="42">
        <v>9</v>
      </c>
      <c r="O17" s="70">
        <f t="shared" si="2"/>
        <v>0</v>
      </c>
      <c r="P17" s="70">
        <f>IF(P5="mensuel",SUM('remboursements périodiques'!P106:P117),IF(P5="trimestriel",SUM('remboursements périodiques'!P42:P45),IF(P5="semestriel",SUM('remboursements périodiques'!P26:P27),IF(P5="annuel",'remboursements périodiques'!P18,0))))</f>
        <v>0</v>
      </c>
      <c r="Q17" s="70">
        <f>IF(P5="mensuel",SUM('remboursements périodiques'!Q106:Q117),IF(P5="trimestriel",SUM('remboursements périodiques'!Q42:Q45),IF(P5="semestriel",SUM('remboursements périodiques'!Q26:Q27),IF(P5="annuel",'remboursements périodiques'!Q18,0))))</f>
        <v>0</v>
      </c>
      <c r="R17" s="65">
        <f t="shared" si="7"/>
        <v>0</v>
      </c>
      <c r="T17" s="42">
        <v>9</v>
      </c>
      <c r="U17" s="70">
        <f t="shared" si="3"/>
        <v>0</v>
      </c>
      <c r="V17" s="70">
        <f>IF(V5="mensuel",SUM('remboursements périodiques'!V106:V117),IF(V5="trimestriel",SUM('remboursements périodiques'!V42:V45),IF(V5="semestriel",SUM('remboursements périodiques'!V26:V27),IF(V5="annuel",'remboursements périodiques'!V18,0))))</f>
        <v>0</v>
      </c>
      <c r="W17" s="70">
        <f>IF(V5="mensuel",SUM('remboursements périodiques'!W106:W117),IF(V5="trimestriel",SUM('remboursements périodiques'!W42:W45),IF(V5="semestriel",SUM('remboursements périodiques'!W26:W27),IF(V5="annuel",'remboursements périodiques'!W18,0))))</f>
        <v>0</v>
      </c>
      <c r="X17" s="65">
        <f t="shared" si="8"/>
        <v>0</v>
      </c>
      <c r="Z17" s="45">
        <v>9</v>
      </c>
      <c r="AA17" s="70">
        <f t="shared" si="4"/>
        <v>0</v>
      </c>
      <c r="AB17" s="70">
        <f>IF(AB5="mensuel",SUM('remboursements périodiques'!AB106:AB117),IF(AB5="trimestriel",SUM('remboursements périodiques'!AB42:AB45),IF(AB5="semestriel",SUM('remboursements périodiques'!AB26:AB27),IF(AB5="annuel",'remboursements périodiques'!AB18,0))))</f>
        <v>0</v>
      </c>
      <c r="AC17" s="70">
        <f>IF(AB5="mensuel",SUM('remboursements périodiques'!AC106:AC117),IF(AB5="trimestriel",SUM('remboursements périodiques'!AC42:AC45),IF(AB5="semestriel",SUM('remboursements périodiques'!AC26:AC27),IF(AB5="annuel",'remboursements périodiques'!AC18,0))))</f>
        <v>0</v>
      </c>
      <c r="AD17" s="65">
        <f t="shared" si="9"/>
        <v>0</v>
      </c>
    </row>
    <row r="18" spans="2:30" s="2" customFormat="1" ht="20.100000000000001" customHeight="1" x14ac:dyDescent="0.25">
      <c r="B18" s="42">
        <v>10</v>
      </c>
      <c r="C18" s="25">
        <f t="shared" si="0"/>
        <v>0</v>
      </c>
      <c r="D18" s="25">
        <f>IF(D5="mensuel",SUM('remboursements périodiques'!D118:D129),IF(D5="trimestriel",SUM('remboursements périodiques'!D46:D49),IF(D5="semestriel",SUM('remboursements périodiques'!D28:D29),IF(D5="annuel",'remboursements périodiques'!D19,0))))</f>
        <v>0</v>
      </c>
      <c r="E18" s="25">
        <f>IF(D5="mensuel",SUM('remboursements périodiques'!E118:E129),IF(D5="trimestriel",SUM('remboursements périodiques'!E46:E49),IF(D5="semestriel",SUM('remboursements périodiques'!E28:E29),IF(D5="annuel",'remboursements périodiques'!E19,0))))</f>
        <v>0</v>
      </c>
      <c r="F18" s="26">
        <f t="shared" si="5"/>
        <v>0</v>
      </c>
      <c r="G18" s="38"/>
      <c r="H18" s="42">
        <v>10</v>
      </c>
      <c r="I18" s="70">
        <f t="shared" si="1"/>
        <v>0</v>
      </c>
      <c r="J18" s="70">
        <f>IF(J5="mensuel",SUM('remboursements périodiques'!J118:J129),IF(J5="trimestriel",SUM('remboursements périodiques'!J46:J49),IF(J5="semestriel",SUM('remboursements périodiques'!J28:J29),IF(J5="annuel",'remboursements périodiques'!J19,0))))</f>
        <v>0</v>
      </c>
      <c r="K18" s="70">
        <f>IF(J5="mensuel",SUM('remboursements périodiques'!K118:K129),IF(J5="trimestriel",SUM('remboursements périodiques'!K46:K49),IF(J5="semestriel",SUM('remboursements périodiques'!K28:K29),IF(J5="annuel",'remboursements périodiques'!K19,0))))</f>
        <v>0</v>
      </c>
      <c r="L18" s="65">
        <f t="shared" si="6"/>
        <v>0</v>
      </c>
      <c r="M18" s="93"/>
      <c r="N18" s="42">
        <v>10</v>
      </c>
      <c r="O18" s="70">
        <f t="shared" si="2"/>
        <v>0</v>
      </c>
      <c r="P18" s="70">
        <f>IF(P5="mensuel",SUM('remboursements périodiques'!P118:P129),IF(P5="trimestriel",SUM('remboursements périodiques'!P46:P49),IF(P5="semestriel",SUM('remboursements périodiques'!P28:P29),IF(P5="annuel",'remboursements périodiques'!P19,0))))</f>
        <v>0</v>
      </c>
      <c r="Q18" s="70">
        <f>IF(P5="mensuel",SUM('remboursements périodiques'!Q118:Q129),IF(P5="trimestriel",SUM('remboursements périodiques'!Q46:Q49),IF(P5="semestriel",SUM('remboursements périodiques'!Q28:Q29),IF(P5="annuel",'remboursements périodiques'!Q19,0))))</f>
        <v>0</v>
      </c>
      <c r="R18" s="65">
        <f t="shared" si="7"/>
        <v>0</v>
      </c>
      <c r="T18" s="42">
        <v>10</v>
      </c>
      <c r="U18" s="70">
        <f t="shared" si="3"/>
        <v>0</v>
      </c>
      <c r="V18" s="70">
        <f>IF(V5="mensuel",SUM('remboursements périodiques'!V118:V129),IF(V5="trimestriel",SUM('remboursements périodiques'!V46:V49),IF(V5="semestriel",SUM('remboursements périodiques'!V28:V29),IF(V5="annuel",'remboursements périodiques'!V19,0))))</f>
        <v>0</v>
      </c>
      <c r="W18" s="70">
        <f>IF(V5="mensuel",SUM('remboursements périodiques'!W118:W129),IF(V5="trimestriel",SUM('remboursements périodiques'!W46:W49),IF(V5="semestriel",SUM('remboursements périodiques'!W28:W29),IF(V5="annuel",'remboursements périodiques'!W19,0))))</f>
        <v>0</v>
      </c>
      <c r="X18" s="65">
        <f t="shared" si="8"/>
        <v>0</v>
      </c>
      <c r="Z18" s="45">
        <v>10</v>
      </c>
      <c r="AA18" s="70">
        <f t="shared" si="4"/>
        <v>0</v>
      </c>
      <c r="AB18" s="70">
        <f>IF(AB5="mensuel",SUM('remboursements périodiques'!AB118:AB129),IF(AB5="trimestriel",SUM('remboursements périodiques'!AB46:AB49),IF(AB5="semestriel",SUM('remboursements périodiques'!AB28:AB29),IF(AB5="annuel",'remboursements périodiques'!AB19,0))))</f>
        <v>0</v>
      </c>
      <c r="AC18" s="70">
        <f>IF(AB5="mensuel",SUM('remboursements périodiques'!AC118:AC129),IF(AB5="trimestriel",SUM('remboursements périodiques'!AC46:AC49),IF(AB5="semestriel",SUM('remboursements périodiques'!AC28:AC29),IF(AB5="annuel",'remboursements périodiques'!AC19,0))))</f>
        <v>0</v>
      </c>
      <c r="AD18" s="65">
        <f t="shared" si="9"/>
        <v>0</v>
      </c>
    </row>
    <row r="19" spans="2:30" s="2" customFormat="1" ht="20.100000000000001" customHeight="1" x14ac:dyDescent="0.25">
      <c r="B19" s="42">
        <v>11</v>
      </c>
      <c r="C19" s="25">
        <f t="shared" si="0"/>
        <v>0</v>
      </c>
      <c r="D19" s="25">
        <f>IF(D5="mensuel",SUM('remboursements périodiques'!D130:D141),IF(D5="trimestriel",SUM('remboursements périodiques'!D50:D53),IF(D5="semestriel",SUM('remboursements périodiques'!D30:D31),IF(D5="annuel",'remboursements périodiques'!D20,0))))</f>
        <v>0</v>
      </c>
      <c r="E19" s="25">
        <f>IF(D5="mensuel",SUM('remboursements périodiques'!E130:E141),IF(D5="trimestriel",SUM('remboursements périodiques'!E50:E53),IF(D5="semestriel",SUM('remboursements périodiques'!E30:E31),IF(D5="annuel",'remboursements périodiques'!E20,0))))</f>
        <v>0</v>
      </c>
      <c r="F19" s="26">
        <f t="shared" si="5"/>
        <v>0</v>
      </c>
      <c r="G19" s="38"/>
      <c r="H19" s="42">
        <v>11</v>
      </c>
      <c r="I19" s="70">
        <f t="shared" si="1"/>
        <v>0</v>
      </c>
      <c r="J19" s="70">
        <f>IF(J5="mensuel",SUM('remboursements périodiques'!J130:J141),IF(J5="trimestriel",SUM('remboursements périodiques'!J50:J53),IF(J5="semestriel",SUM('remboursements périodiques'!J30:J31),IF(J5="annuel",'remboursements périodiques'!J20,0))))</f>
        <v>0</v>
      </c>
      <c r="K19" s="70">
        <f>IF(J5="mensuel",SUM('remboursements périodiques'!K130:K141),IF(J5="trimestriel",SUM('remboursements périodiques'!K50:K53),IF(J5="semestriel",SUM('remboursements périodiques'!K30:K31),IF(J5="annuel",'remboursements périodiques'!K20,0))))</f>
        <v>0</v>
      </c>
      <c r="L19" s="65">
        <f t="shared" si="6"/>
        <v>0</v>
      </c>
      <c r="M19" s="93"/>
      <c r="N19" s="42">
        <v>11</v>
      </c>
      <c r="O19" s="70">
        <f t="shared" si="2"/>
        <v>0</v>
      </c>
      <c r="P19" s="70">
        <f>IF(P5="mensuel",SUM('remboursements périodiques'!P130:P141),IF(P5="trimestriel",SUM('remboursements périodiques'!P50:P53),IF(P5="semestriel",SUM('remboursements périodiques'!P30:P31),IF(P5="annuel",'remboursements périodiques'!P20,0))))</f>
        <v>0</v>
      </c>
      <c r="Q19" s="70">
        <f>IF(P5="mensuel",SUM('remboursements périodiques'!Q130:Q141),IF(P5="trimestriel",SUM('remboursements périodiques'!Q50:Q53),IF(P5="semestriel",SUM('remboursements périodiques'!Q30:Q31),IF(P5="annuel",'remboursements périodiques'!Q20,0))))</f>
        <v>0</v>
      </c>
      <c r="R19" s="65">
        <f t="shared" si="7"/>
        <v>0</v>
      </c>
      <c r="T19" s="42">
        <v>11</v>
      </c>
      <c r="U19" s="70">
        <f t="shared" si="3"/>
        <v>0</v>
      </c>
      <c r="V19" s="70">
        <f>IF(V5="mensuel",SUM('remboursements périodiques'!V130:V141),IF(V5="trimestriel",SUM('remboursements périodiques'!V50:V53),IF(V5="semestriel",SUM('remboursements périodiques'!V30:V31),IF(V5="annuel",'remboursements périodiques'!V20,0))))</f>
        <v>0</v>
      </c>
      <c r="W19" s="70">
        <f>IF(V5="mensuel",SUM('remboursements périodiques'!W130:W141),IF(V5="trimestriel",SUM('remboursements périodiques'!W50:W53),IF(V5="semestriel",SUM('remboursements périodiques'!W30:W31),IF(V5="annuel",'remboursements périodiques'!W20,0))))</f>
        <v>0</v>
      </c>
      <c r="X19" s="65">
        <f t="shared" si="8"/>
        <v>0</v>
      </c>
      <c r="Z19" s="45">
        <v>11</v>
      </c>
      <c r="AA19" s="70">
        <f t="shared" si="4"/>
        <v>0</v>
      </c>
      <c r="AB19" s="70">
        <f>IF(AB5="mensuel",SUM('remboursements périodiques'!AB130:AB141),IF(AB5="trimestriel",SUM('remboursements périodiques'!AB50:AB53),IF(AB5="semestriel",SUM('remboursements périodiques'!AB30:AB31),IF(AB5="annuel",'remboursements périodiques'!AB20,0))))</f>
        <v>0</v>
      </c>
      <c r="AC19" s="70">
        <f>IF(AB5="mensuel",SUM('remboursements périodiques'!AC130:AC141),IF(AB5="trimestriel",SUM('remboursements périodiques'!AC50:AC53),IF(AB5="semestriel",SUM('remboursements périodiques'!AC30:AC31),IF(AB5="annuel",'remboursements périodiques'!AC20,0))))</f>
        <v>0</v>
      </c>
      <c r="AD19" s="65">
        <f t="shared" si="9"/>
        <v>0</v>
      </c>
    </row>
    <row r="20" spans="2:30" s="2" customFormat="1" ht="20.100000000000001" customHeight="1" x14ac:dyDescent="0.25">
      <c r="B20" s="42">
        <v>12</v>
      </c>
      <c r="C20" s="25">
        <f t="shared" si="0"/>
        <v>0</v>
      </c>
      <c r="D20" s="25">
        <f>IF(D5="mensuel",SUM('remboursements périodiques'!D142:D153),IF(D5="trimestriel",SUM('remboursements périodiques'!D54:D57),IF(D5="semestriel",SUM('remboursements périodiques'!D32:D33),IF(D5="annuel",'remboursements périodiques'!D21,0))))</f>
        <v>0</v>
      </c>
      <c r="E20" s="25">
        <f>IF(D5="mensuel",SUM('remboursements périodiques'!E142:E153),IF(D5="trimestriel",SUM('remboursements périodiques'!E54:E57),IF(D5="semestriel",SUM('remboursements périodiques'!E32:E33),IF(D5="annuel",'remboursements périodiques'!E21,0))))</f>
        <v>0</v>
      </c>
      <c r="F20" s="26">
        <f t="shared" si="5"/>
        <v>0</v>
      </c>
      <c r="G20" s="38"/>
      <c r="H20" s="42">
        <v>12</v>
      </c>
      <c r="I20" s="70">
        <f t="shared" si="1"/>
        <v>0</v>
      </c>
      <c r="J20" s="70">
        <f>IF(J5="mensuel",SUM('remboursements périodiques'!J142:J153),IF(J5="trimestriel",SUM('remboursements périodiques'!J54:J57),IF(J5="semestriel",SUM('remboursements périodiques'!J32:J33),IF(J5="annuel",'remboursements périodiques'!J21,0))))</f>
        <v>0</v>
      </c>
      <c r="K20" s="70">
        <f>IF(J5="mensuel",SUM('remboursements périodiques'!K142:K153),IF(J5="trimestriel",SUM('remboursements périodiques'!K54:K57),IF(J5="semestriel",SUM('remboursements périodiques'!K32:K33),IF(J5="annuel",'remboursements périodiques'!K21,0))))</f>
        <v>0</v>
      </c>
      <c r="L20" s="65">
        <f t="shared" si="6"/>
        <v>0</v>
      </c>
      <c r="M20" s="93"/>
      <c r="N20" s="42">
        <v>12</v>
      </c>
      <c r="O20" s="70">
        <f t="shared" si="2"/>
        <v>0</v>
      </c>
      <c r="P20" s="70">
        <f>IF(P5="mensuel",SUM('remboursements périodiques'!P142:P153),IF(P5="trimestriel",SUM('remboursements périodiques'!P54:P57),IF(P5="semestriel",SUM('remboursements périodiques'!P32:P33),IF(P5="annuel",'remboursements périodiques'!P21,0))))</f>
        <v>0</v>
      </c>
      <c r="Q20" s="70">
        <f>IF(P5="mensuel",SUM('remboursements périodiques'!Q142:Q153),IF(P5="trimestriel",SUM('remboursements périodiques'!Q54:Q57),IF(P5="semestriel",SUM('remboursements périodiques'!Q32:Q33),IF(P5="annuel",'remboursements périodiques'!Q21,0))))</f>
        <v>0</v>
      </c>
      <c r="R20" s="65">
        <f t="shared" si="7"/>
        <v>0</v>
      </c>
      <c r="T20" s="42">
        <v>12</v>
      </c>
      <c r="U20" s="70">
        <f t="shared" si="3"/>
        <v>0</v>
      </c>
      <c r="V20" s="70">
        <f>IF(V5="mensuel",SUM('remboursements périodiques'!V142:V153),IF(V5="trimestriel",SUM('remboursements périodiques'!V54:V57),IF(V5="semestriel",SUM('remboursements périodiques'!V32:V33),IF(V5="annuel",'remboursements périodiques'!V21,0))))</f>
        <v>0</v>
      </c>
      <c r="W20" s="70">
        <f>IF(V5="mensuel",SUM('remboursements périodiques'!W142:W153),IF(V5="trimestriel",SUM('remboursements périodiques'!W54:W57),IF(V5="semestriel",SUM('remboursements périodiques'!W32:W33),IF(V5="annuel",'remboursements périodiques'!W21,0))))</f>
        <v>0</v>
      </c>
      <c r="X20" s="65">
        <f t="shared" si="8"/>
        <v>0</v>
      </c>
      <c r="Z20" s="45">
        <v>12</v>
      </c>
      <c r="AA20" s="70">
        <f t="shared" si="4"/>
        <v>0</v>
      </c>
      <c r="AB20" s="70">
        <f>IF(AB5="mensuel",SUM('remboursements périodiques'!AB142:AB153),IF(AB5="trimestriel",SUM('remboursements périodiques'!AB54:AB57),IF(AB5="semestriel",SUM('remboursements périodiques'!AB32:AB33),IF(AB5="annuel",'remboursements périodiques'!AB21,0))))</f>
        <v>0</v>
      </c>
      <c r="AC20" s="70">
        <f>IF(AB5="mensuel",SUM('remboursements périodiques'!AC142:AC153),IF(AB5="trimestriel",SUM('remboursements périodiques'!AC54:AC57),IF(AB5="semestriel",SUM('remboursements périodiques'!AC32:AC33),IF(AB5="annuel",'remboursements périodiques'!AC21,0))))</f>
        <v>0</v>
      </c>
      <c r="AD20" s="65">
        <f t="shared" si="9"/>
        <v>0</v>
      </c>
    </row>
    <row r="21" spans="2:30" s="2" customFormat="1" ht="20.100000000000001" customHeight="1" x14ac:dyDescent="0.25">
      <c r="B21" s="42">
        <v>13</v>
      </c>
      <c r="C21" s="25">
        <f t="shared" si="0"/>
        <v>0</v>
      </c>
      <c r="D21" s="25">
        <f>IF(D5="mensuel",SUM('remboursements périodiques'!D154:D165),IF(D5="trimestriel",SUM('remboursements périodiques'!D58:D61),IF(D5="semestriel",SUM('remboursements périodiques'!D34:D35),IF(D5="annuel",'remboursements périodiques'!D22,0))))</f>
        <v>0</v>
      </c>
      <c r="E21" s="25">
        <f>IF(D5="mensuel",SUM('remboursements périodiques'!E154:E165),IF(D5="trimestriel",SUM('remboursements périodiques'!E58:E61),IF(D5="semestriel",SUM('remboursements périodiques'!E34:E35),IF(D5="annuel",'remboursements périodiques'!E22,0))))</f>
        <v>0</v>
      </c>
      <c r="F21" s="26">
        <f t="shared" si="5"/>
        <v>0</v>
      </c>
      <c r="G21" s="38"/>
      <c r="H21" s="42">
        <v>13</v>
      </c>
      <c r="I21" s="70">
        <f t="shared" si="1"/>
        <v>0</v>
      </c>
      <c r="J21" s="70">
        <f>IF(J5="mensuel",SUM('remboursements périodiques'!J154:J165),IF(J5="trimestriel",SUM('remboursements périodiques'!J58:J61),IF(J5="semestriel",SUM('remboursements périodiques'!J34:J35),IF(J5="annuel",'remboursements périodiques'!J22,0))))</f>
        <v>0</v>
      </c>
      <c r="K21" s="70">
        <f>IF(J5="mensuel",SUM('remboursements périodiques'!K154:K165),IF(J5="trimestriel",SUM('remboursements périodiques'!K58:K61),IF(J5="semestriel",SUM('remboursements périodiques'!K34:K35),IF(J5="annuel",'remboursements périodiques'!K22,0))))</f>
        <v>0</v>
      </c>
      <c r="L21" s="65">
        <f t="shared" si="6"/>
        <v>0</v>
      </c>
      <c r="M21" s="93"/>
      <c r="N21" s="42">
        <v>13</v>
      </c>
      <c r="O21" s="70">
        <f t="shared" si="2"/>
        <v>0</v>
      </c>
      <c r="P21" s="70">
        <f>IF(P5="mensuel",SUM('remboursements périodiques'!P154:P165),IF(P5="trimestriel",SUM('remboursements périodiques'!P58:P61),IF(P5="semestriel",SUM('remboursements périodiques'!P34:P35),IF(P5="annuel",'remboursements périodiques'!P22,0))))</f>
        <v>0</v>
      </c>
      <c r="Q21" s="70">
        <f>IF(P5="mensuel",SUM('remboursements périodiques'!Q154:Q165),IF(P5="trimestriel",SUM('remboursements périodiques'!Q58:Q61),IF(P5="semestriel",SUM('remboursements périodiques'!Q34:Q35),IF(P5="annuel",'remboursements périodiques'!Q22,0))))</f>
        <v>0</v>
      </c>
      <c r="R21" s="65">
        <f t="shared" si="7"/>
        <v>0</v>
      </c>
      <c r="T21" s="42">
        <v>13</v>
      </c>
      <c r="U21" s="70">
        <f t="shared" si="3"/>
        <v>0</v>
      </c>
      <c r="V21" s="70">
        <f>IF(V5="mensuel",SUM('remboursements périodiques'!V154:V165),IF(V5="trimestriel",SUM('remboursements périodiques'!V58:V61),IF(V5="semestriel",SUM('remboursements périodiques'!V34:V35),IF(V5="annuel",'remboursements périodiques'!V22,0))))</f>
        <v>0</v>
      </c>
      <c r="W21" s="70">
        <f>IF(V5="mensuel",SUM('remboursements périodiques'!W154:W165),IF(V5="trimestriel",SUM('remboursements périodiques'!W58:W61),IF(V5="semestriel",SUM('remboursements périodiques'!W34:W35),IF(V5="annuel",'remboursements périodiques'!W22,0))))</f>
        <v>0</v>
      </c>
      <c r="X21" s="65">
        <f t="shared" si="8"/>
        <v>0</v>
      </c>
      <c r="Z21" s="45">
        <v>13</v>
      </c>
      <c r="AA21" s="70">
        <f t="shared" si="4"/>
        <v>0</v>
      </c>
      <c r="AB21" s="70">
        <f>IF(AB5="mensuel",SUM('remboursements périodiques'!AB154:AB165),IF(AB5="trimestriel",SUM('remboursements périodiques'!AB58:AB61),IF(AB5="semestriel",SUM('remboursements périodiques'!AB34:AB35),IF(AB5="annuel",'remboursements périodiques'!AB22,0))))</f>
        <v>0</v>
      </c>
      <c r="AC21" s="70">
        <f>IF(AB5="mensuel",SUM('remboursements périodiques'!AC154:AC165),IF(AB5="trimestriel",SUM('remboursements périodiques'!AC58:AC61),IF(AB5="semestriel",SUM('remboursements périodiques'!AC34:AC35),IF(AB5="annuel",'remboursements périodiques'!AC22,0))))</f>
        <v>0</v>
      </c>
      <c r="AD21" s="65">
        <f t="shared" si="9"/>
        <v>0</v>
      </c>
    </row>
    <row r="22" spans="2:30" s="2" customFormat="1" ht="20.100000000000001" customHeight="1" x14ac:dyDescent="0.25">
      <c r="B22" s="42">
        <v>14</v>
      </c>
      <c r="C22" s="25">
        <f t="shared" si="0"/>
        <v>0</v>
      </c>
      <c r="D22" s="25">
        <f>IF(D5="mensuel",SUM('remboursements périodiques'!D166:D177),IF(D5="trimestriel",SUM('remboursements périodiques'!D62:D65),IF(D5="semestriel",SUM('remboursements périodiques'!D36:D37),IF(D5="annuel",'remboursements périodiques'!D23,0))))</f>
        <v>0</v>
      </c>
      <c r="E22" s="25">
        <f>IF(D5="mensuel",SUM('remboursements périodiques'!E166:E177),IF(D5="trimestriel",SUM('remboursements périodiques'!E62:E65),IF(D5="semestriel",SUM('remboursements périodiques'!E36:E37),IF(D5="annuel",'remboursements périodiques'!E23,0))))</f>
        <v>0</v>
      </c>
      <c r="F22" s="26">
        <f t="shared" si="5"/>
        <v>0</v>
      </c>
      <c r="G22" s="38"/>
      <c r="H22" s="42">
        <v>14</v>
      </c>
      <c r="I22" s="70">
        <f t="shared" si="1"/>
        <v>0</v>
      </c>
      <c r="J22" s="70">
        <f>IF(J5="mensuel",SUM('remboursements périodiques'!J166:J177),IF(J5="trimestriel",SUM('remboursements périodiques'!J62:J65),IF(J5="semestriel",SUM('remboursements périodiques'!J36:J37),IF(J5="annuel",'remboursements périodiques'!J23,0))))</f>
        <v>0</v>
      </c>
      <c r="K22" s="70">
        <f>IF(J5="mensuel",SUM('remboursements périodiques'!K166:K177),IF(J5="trimestriel",SUM('remboursements périodiques'!K62:K65),IF(J5="semestriel",SUM('remboursements périodiques'!K36:K37),IF(J5="annuel",'remboursements périodiques'!K23,0))))</f>
        <v>0</v>
      </c>
      <c r="L22" s="65">
        <f t="shared" si="6"/>
        <v>0</v>
      </c>
      <c r="M22" s="93"/>
      <c r="N22" s="42">
        <v>14</v>
      </c>
      <c r="O22" s="70">
        <f t="shared" si="2"/>
        <v>0</v>
      </c>
      <c r="P22" s="70">
        <f>IF(P5="mensuel",SUM('remboursements périodiques'!P166:P177),IF(P5="trimestriel",SUM('remboursements périodiques'!P62:P65),IF(P5="semestriel",SUM('remboursements périodiques'!P36:P37),IF(P5="annuel",'remboursements périodiques'!P23,0))))</f>
        <v>0</v>
      </c>
      <c r="Q22" s="70">
        <f>IF(P5="mensuel",SUM('remboursements périodiques'!Q166:Q177),IF(P5="trimestriel",SUM('remboursements périodiques'!Q62:Q65),IF(P5="semestriel",SUM('remboursements périodiques'!Q36:Q37),IF(P5="annuel",'remboursements périodiques'!Q23,0))))</f>
        <v>0</v>
      </c>
      <c r="R22" s="65">
        <f t="shared" si="7"/>
        <v>0</v>
      </c>
      <c r="T22" s="42">
        <v>14</v>
      </c>
      <c r="U22" s="70">
        <f t="shared" si="3"/>
        <v>0</v>
      </c>
      <c r="V22" s="70">
        <f>IF(V5="mensuel",SUM('remboursements périodiques'!V166:V177),IF(V5="trimestriel",SUM('remboursements périodiques'!V62:V65),IF(V5="semestriel",SUM('remboursements périodiques'!V36:V37),IF(V5="annuel",'remboursements périodiques'!V23,0))))</f>
        <v>0</v>
      </c>
      <c r="W22" s="70">
        <f>IF(V5="mensuel",SUM('remboursements périodiques'!W166:W177),IF(V5="trimestriel",SUM('remboursements périodiques'!W62:W65),IF(V5="semestriel",SUM('remboursements périodiques'!W36:W37),IF(V5="annuel",'remboursements périodiques'!W23,0))))</f>
        <v>0</v>
      </c>
      <c r="X22" s="65">
        <f t="shared" si="8"/>
        <v>0</v>
      </c>
      <c r="Z22" s="45">
        <v>14</v>
      </c>
      <c r="AA22" s="70">
        <f t="shared" si="4"/>
        <v>0</v>
      </c>
      <c r="AB22" s="70">
        <f>IF(AB5="mensuel",SUM('remboursements périodiques'!AB166:AB177),IF(AB5="trimestriel",SUM('remboursements périodiques'!AB62:AB65),IF(AB5="semestriel",SUM('remboursements périodiques'!AB36:AB37),IF(AB5="annuel",'remboursements périodiques'!AB23,0))))</f>
        <v>0</v>
      </c>
      <c r="AC22" s="70">
        <f>IF(AB5="mensuel",SUM('remboursements périodiques'!AC166:AC177),IF(AB5="trimestriel",SUM('remboursements périodiques'!AC62:AC65),IF(AB5="semestriel",SUM('remboursements périodiques'!AC36:AC37),IF(AB5="annuel",'remboursements périodiques'!AC23,0))))</f>
        <v>0</v>
      </c>
      <c r="AD22" s="65">
        <f t="shared" si="9"/>
        <v>0</v>
      </c>
    </row>
    <row r="23" spans="2:30" s="2" customFormat="1" ht="20.100000000000001" customHeight="1" x14ac:dyDescent="0.25">
      <c r="B23" s="42">
        <v>15</v>
      </c>
      <c r="C23" s="44">
        <f t="shared" si="0"/>
        <v>0</v>
      </c>
      <c r="D23" s="44">
        <f>IF(D5="mensuel",SUM('remboursements périodiques'!D178:D189),IF(D5="trimestriel",SUM('remboursements périodiques'!D66:D69),IF(D5="semestriel",SUM('remboursements périodiques'!D38:D39),IF(D5="annuel",'remboursements périodiques'!D24,0))))</f>
        <v>0</v>
      </c>
      <c r="E23" s="44">
        <f>IF(D5="mensuel",SUM('remboursements périodiques'!E178:E189),IF(D5="trimestriel",SUM('remboursements périodiques'!E66:E69),IF(D5="semestriel",SUM('remboursements périodiques'!E38:E39),IF(D5="annuel",'remboursements périodiques'!E24,0))))</f>
        <v>0</v>
      </c>
      <c r="F23" s="44">
        <f t="shared" si="5"/>
        <v>0</v>
      </c>
      <c r="G23" s="39"/>
      <c r="H23" s="42">
        <v>15</v>
      </c>
      <c r="I23" s="137">
        <f t="shared" si="1"/>
        <v>0</v>
      </c>
      <c r="J23" s="137">
        <f>IF(J5="mensuel",SUM('remboursements périodiques'!J178:J189),IF(J5="trimestriel",SUM('remboursements périodiques'!J66:J69),IF(J5="semestriel",SUM('remboursements périodiques'!J38:J39),IF(J5="annuel",'remboursements périodiques'!J24,0))))</f>
        <v>0</v>
      </c>
      <c r="K23" s="137">
        <f>IF(J5="mensuel",SUM('remboursements périodiques'!K178:K189),IF(J5="trimestriel",SUM('remboursements périodiques'!K66:K69),IF(J5="semestriel",SUM('remboursements périodiques'!K38:K39),IF(J5="annuel",'remboursements périodiques'!K24,0))))</f>
        <v>0</v>
      </c>
      <c r="L23" s="133">
        <f t="shared" si="6"/>
        <v>0</v>
      </c>
      <c r="M23" s="93"/>
      <c r="N23" s="42">
        <v>15</v>
      </c>
      <c r="O23" s="137">
        <f t="shared" si="2"/>
        <v>0</v>
      </c>
      <c r="P23" s="137">
        <f>IF(P5="mensuel",SUM('remboursements périodiques'!P178:P189),IF(P5="trimestriel",SUM('remboursements périodiques'!P66:P69),IF(P5="semestriel",SUM('remboursements périodiques'!P38:P39),IF(P5="annuel",'remboursements périodiques'!P24,0))))</f>
        <v>0</v>
      </c>
      <c r="Q23" s="137">
        <f>IF(P5="mensuel",SUM('remboursements périodiques'!Q178:Q189),IF(P5="trimestriel",SUM('remboursements périodiques'!Q66:Q69),IF(P5="semestriel",SUM('remboursements périodiques'!Q38:Q39),IF(P5="annuel",'remboursements périodiques'!Q24,0))))</f>
        <v>0</v>
      </c>
      <c r="R23" s="133">
        <f t="shared" si="7"/>
        <v>0</v>
      </c>
      <c r="T23" s="42">
        <v>15</v>
      </c>
      <c r="U23" s="137">
        <f t="shared" si="3"/>
        <v>0</v>
      </c>
      <c r="V23" s="137">
        <f>IF(V5="mensuel",SUM('remboursements périodiques'!V178:V189),IF(V5="trimestriel",SUM('remboursements périodiques'!V66:V69),IF(V5="semestriel",SUM('remboursements périodiques'!V38:V39),IF(V5="annuel",'remboursements périodiques'!V24,0))))</f>
        <v>0</v>
      </c>
      <c r="W23" s="137">
        <f>IF(V5="mensuel",SUM('remboursements périodiques'!W178:W189),IF(V5="trimestriel",SUM('remboursements périodiques'!W66:W69),IF(V5="semestriel",SUM('remboursements périodiques'!W38:W39),IF(V5="annuel",'remboursements périodiques'!W24,0))))</f>
        <v>0</v>
      </c>
      <c r="X23" s="133">
        <f t="shared" si="8"/>
        <v>0</v>
      </c>
      <c r="Z23" s="45">
        <v>15</v>
      </c>
      <c r="AA23" s="137">
        <f t="shared" si="4"/>
        <v>0</v>
      </c>
      <c r="AB23" s="137">
        <f>IF(AB5="mensuel",SUM('remboursements périodiques'!AB178:AB189),IF(AB5="trimestriel",SUM('remboursements périodiques'!AB66:AB69),IF(AB5="semestriel",SUM('remboursements périodiques'!AB38:AB39),IF(AB5="annuel",'remboursements périodiques'!AB24,0))))</f>
        <v>0</v>
      </c>
      <c r="AC23" s="137">
        <f>IF(AB5="mensuel",SUM('remboursements périodiques'!AC178:AC189),IF(AB5="trimestriel",SUM('remboursements périodiques'!AC66:AC69),IF(AB5="semestriel",SUM('remboursements périodiques'!AC38:AC39),IF(AB5="annuel",'remboursements périodiques'!AC24,0))))</f>
        <v>0</v>
      </c>
      <c r="AD23" s="133">
        <f t="shared" si="9"/>
        <v>0</v>
      </c>
    </row>
    <row r="24" spans="2:30" ht="20.100000000000001" customHeight="1" x14ac:dyDescent="0.3">
      <c r="B24" s="42">
        <v>16</v>
      </c>
      <c r="C24" s="25">
        <f t="shared" si="0"/>
        <v>0</v>
      </c>
      <c r="D24" s="25">
        <f>IF(D5="mensuel",SUM('remboursements périodiques'!D190:D201),IF(D5="trimestriel",SUM('remboursements périodiques'!D70:D73),IF(D5="semestriel",SUM('remboursements périodiques'!D40:D41),IF(D5="annuel",'remboursements périodiques'!D25,0))))</f>
        <v>0</v>
      </c>
      <c r="E24" s="25">
        <f>IF(D5="mensuel",SUM('remboursements périodiques'!E190:E201),IF(D5="trimestriel",SUM('remboursements périodiques'!E70:E73),IF(D5="semestriel",SUM('remboursements périodiques'!E40:E41),IF(D5="annuel",'remboursements périodiques'!E25,0))))</f>
        <v>0</v>
      </c>
      <c r="F24" s="25">
        <f t="shared" si="5"/>
        <v>0</v>
      </c>
      <c r="H24" s="42">
        <v>16</v>
      </c>
      <c r="I24" s="70">
        <f t="shared" si="1"/>
        <v>0</v>
      </c>
      <c r="J24" s="70">
        <f>IF(J5="mensuel",SUM('remboursements périodiques'!J190:J201),IF(J5="trimestriel",SUM('remboursements périodiques'!J70:J73),IF(J5="semestriel",SUM('remboursements périodiques'!J40:J41),IF(J5="annuel",'remboursements périodiques'!J25,0))))</f>
        <v>0</v>
      </c>
      <c r="K24" s="70">
        <f>IF(J5="mensuel",SUM('remboursements périodiques'!K190:K201),IF(J5="trimestriel",SUM('remboursements périodiques'!K70:K73),IF(J5="semestriel",SUM('remboursements périodiques'!K40:K41),IF(J5="annuel",'remboursements périodiques'!K25,0))))</f>
        <v>0</v>
      </c>
      <c r="L24" s="64">
        <f t="shared" si="6"/>
        <v>0</v>
      </c>
      <c r="N24" s="42">
        <v>16</v>
      </c>
      <c r="O24" s="70">
        <f t="shared" si="2"/>
        <v>0</v>
      </c>
      <c r="P24" s="70">
        <f>IF(P5="mensuel",SUM('remboursements périodiques'!P190:P201),IF(P5="trimestriel",SUM('remboursements périodiques'!P70:P73),IF(P5="semestriel",SUM('remboursements périodiques'!P40:P41),IF(P5="annuel",'remboursements périodiques'!P25,0))))</f>
        <v>0</v>
      </c>
      <c r="Q24" s="70">
        <f>IF(P5="mensuel",SUM('remboursements périodiques'!Q190:Q201),IF(P5="trimestriel",SUM('remboursements périodiques'!Q70:Q73),IF(P5="semestriel",SUM('remboursements périodiques'!Q40:Q41),IF(P5="annuel",'remboursements périodiques'!Q25,0))))</f>
        <v>0</v>
      </c>
      <c r="R24" s="64">
        <f t="shared" si="7"/>
        <v>0</v>
      </c>
      <c r="T24" s="42">
        <v>16</v>
      </c>
      <c r="U24" s="70">
        <f t="shared" si="3"/>
        <v>0</v>
      </c>
      <c r="V24" s="70">
        <f>IF(V5="mensuel",SUM('remboursements périodiques'!V190:V201),IF(V5="trimestriel",SUM('remboursements périodiques'!V70:V73),IF(V5="semestriel",SUM('remboursements périodiques'!V40:V41),IF(V5="annuel",'remboursements périodiques'!V25,0))))</f>
        <v>0</v>
      </c>
      <c r="W24" s="70">
        <f>IF(V5="mensuel",SUM('remboursements périodiques'!W190:W201),IF(V5="trimestriel",SUM('remboursements périodiques'!W70:W73),IF(V5="semestriel",SUM('remboursements périodiques'!W40:W41),IF(V5="annuel",'remboursements périodiques'!W25,0))))</f>
        <v>0</v>
      </c>
      <c r="X24" s="64">
        <f t="shared" si="8"/>
        <v>0</v>
      </c>
      <c r="Z24" s="45">
        <v>16</v>
      </c>
      <c r="AA24" s="70">
        <f t="shared" si="4"/>
        <v>0</v>
      </c>
      <c r="AB24" s="70">
        <f>IF(AB5="mensuel",SUM('remboursements périodiques'!AB190:AB201),IF(AB5="trimestriel",SUM('remboursements périodiques'!AB70:AB73),IF(AB5="semestriel",SUM('remboursements périodiques'!AB40:AB41),IF(AB5="annuel",'remboursements périodiques'!AB25,0))))</f>
        <v>0</v>
      </c>
      <c r="AC24" s="70">
        <f>IF(AB5="mensuel",SUM('remboursements périodiques'!AC190:AC201),IF(AB5="trimestriel",SUM('remboursements périodiques'!AC70:AC73),IF(AB5="semestriel",SUM('remboursements périodiques'!AC40:AC41),IF(AB5="annuel",'remboursements périodiques'!AC25,0))))</f>
        <v>0</v>
      </c>
      <c r="AD24" s="64">
        <f t="shared" si="9"/>
        <v>0</v>
      </c>
    </row>
    <row r="25" spans="2:30" ht="20.100000000000001" customHeight="1" x14ac:dyDescent="0.3">
      <c r="B25" s="42">
        <v>17</v>
      </c>
      <c r="C25" s="25">
        <f t="shared" si="0"/>
        <v>0</v>
      </c>
      <c r="D25" s="25">
        <f>IF(D5="mensuel",SUM('remboursements périodiques'!D202:D213),IF(D5="trimestriel",SUM('remboursements périodiques'!D74:D77),IF(D5="semestriel",SUM('remboursements périodiques'!D42:D43),IF(D5="annuel",'remboursements périodiques'!D26,0))))</f>
        <v>0</v>
      </c>
      <c r="E25" s="25">
        <f>IF(D5="mensuel",SUM('remboursements périodiques'!E202:E213),IF(D5="trimestriel",SUM('remboursements périodiques'!E74:E77),IF(D5="semestriel",SUM('remboursements périodiques'!E42:E43),IF(D5="annuel",'remboursements périodiques'!E26,0))))</f>
        <v>0</v>
      </c>
      <c r="F25" s="25">
        <f t="shared" si="5"/>
        <v>0</v>
      </c>
      <c r="H25" s="42">
        <v>17</v>
      </c>
      <c r="I25" s="70">
        <f t="shared" si="1"/>
        <v>0</v>
      </c>
      <c r="J25" s="70">
        <f>IF(J5="mensuel",SUM('remboursements périodiques'!J202:J213),IF(J5="trimestriel",SUM('remboursements périodiques'!J74:J77),IF(J5="semestriel",SUM('remboursements périodiques'!J42:J43),IF(J5="annuel",'remboursements périodiques'!J26,0))))</f>
        <v>0</v>
      </c>
      <c r="K25" s="70">
        <f>IF(J5="mensuel",SUM('remboursements périodiques'!K202:K213),IF(J5="trimestriel",SUM('remboursements périodiques'!K74:K77),IF(J5="semestriel",SUM('remboursements périodiques'!K42:K43),IF(J5="annuel",'remboursements périodiques'!K26,0))))</f>
        <v>0</v>
      </c>
      <c r="L25" s="64">
        <f t="shared" si="6"/>
        <v>0</v>
      </c>
      <c r="N25" s="42">
        <v>17</v>
      </c>
      <c r="O25" s="70">
        <f t="shared" si="2"/>
        <v>0</v>
      </c>
      <c r="P25" s="70">
        <f>IF(P5="mensuel",SUM('remboursements périodiques'!P202:P213),IF(P5="trimestriel",SUM('remboursements périodiques'!P74:P77),IF(P5="semestriel",SUM('remboursements périodiques'!P42:P43),IF(P5="annuel",'remboursements périodiques'!P26,0))))</f>
        <v>0</v>
      </c>
      <c r="Q25" s="70">
        <f>IF(P5="mensuel",SUM('remboursements périodiques'!Q202:Q213),IF(P5="trimestriel",SUM('remboursements périodiques'!Q74:Q77),IF(P5="semestriel",SUM('remboursements périodiques'!Q42:Q43),IF(P5="annuel",'remboursements périodiques'!Q26,0))))</f>
        <v>0</v>
      </c>
      <c r="R25" s="64">
        <f t="shared" si="7"/>
        <v>0</v>
      </c>
      <c r="T25" s="42">
        <v>17</v>
      </c>
      <c r="U25" s="70">
        <f t="shared" si="3"/>
        <v>0</v>
      </c>
      <c r="V25" s="70">
        <f>IF(V5="mensuel",SUM('remboursements périodiques'!V202:V213),IF(V5="trimestriel",SUM('remboursements périodiques'!V74:V77),IF(V5="semestriel",SUM('remboursements périodiques'!V42:V43),IF(V5="annuel",'remboursements périodiques'!V26,0))))</f>
        <v>0</v>
      </c>
      <c r="W25" s="70">
        <f>IF(V5="mensuel",SUM('remboursements périodiques'!W202:W213),IF(V5="trimestriel",SUM('remboursements périodiques'!W74:W77),IF(V5="semestriel",SUM('remboursements périodiques'!W42:W43),IF(V5="annuel",'remboursements périodiques'!W26,0))))</f>
        <v>0</v>
      </c>
      <c r="X25" s="64">
        <f t="shared" si="8"/>
        <v>0</v>
      </c>
      <c r="Z25" s="45">
        <v>17</v>
      </c>
      <c r="AA25" s="70">
        <f t="shared" si="4"/>
        <v>0</v>
      </c>
      <c r="AB25" s="70">
        <f>IF(AB5="mensuel",SUM('remboursements périodiques'!AB202:AB213),IF(AB5="trimestriel",SUM('remboursements périodiques'!AB74:AB77),IF(AB5="semestriel",SUM('remboursements périodiques'!AB42:AB43),IF(AB5="annuel",'remboursements périodiques'!AB26,0))))</f>
        <v>0</v>
      </c>
      <c r="AC25" s="70">
        <f>IF(AB5="mensuel",SUM('remboursements périodiques'!AC202:AC213),IF(AB5="trimestriel",SUM('remboursements périodiques'!AC74:AC77),IF(AB5="semestriel",SUM('remboursements périodiques'!AC42:AC43),IF(AB5="annuel",'remboursements périodiques'!AC26,0))))</f>
        <v>0</v>
      </c>
      <c r="AD25" s="64">
        <f t="shared" si="9"/>
        <v>0</v>
      </c>
    </row>
    <row r="26" spans="2:30" ht="20.100000000000001" customHeight="1" x14ac:dyDescent="0.3">
      <c r="B26" s="42">
        <v>18</v>
      </c>
      <c r="C26" s="25">
        <f t="shared" si="0"/>
        <v>0</v>
      </c>
      <c r="D26" s="25">
        <f>IF(D5="mensuel",SUM('remboursements périodiques'!D214:D225),IF(D5="trimestriel",SUM('remboursements périodiques'!D78:D81),IF(D5="semestriel",SUM('remboursements périodiques'!D44:D45),IF(D5="annuel",'remboursements périodiques'!D27,0))))</f>
        <v>0</v>
      </c>
      <c r="E26" s="25">
        <f>IF(D5="mensuel",SUM('remboursements périodiques'!E214:E225),IF(D5="trimestriel",SUM('remboursements périodiques'!E78:E81),IF(D5="semestriel",SUM('remboursements périodiques'!E44:E45),IF(D5="annuel",'remboursements périodiques'!E27,0))))</f>
        <v>0</v>
      </c>
      <c r="F26" s="25">
        <f t="shared" si="5"/>
        <v>0</v>
      </c>
      <c r="H26" s="42">
        <v>18</v>
      </c>
      <c r="I26" s="70">
        <f t="shared" si="1"/>
        <v>0</v>
      </c>
      <c r="J26" s="70">
        <f>IF(J5="mensuel",SUM('remboursements périodiques'!J214:J225),IF(J5="trimestriel",SUM('remboursements périodiques'!J78:J81),IF(J5="semestriel",SUM('remboursements périodiques'!J44:J45),IF(J5="annuel",'remboursements périodiques'!J27,0))))</f>
        <v>0</v>
      </c>
      <c r="K26" s="70">
        <f>IF(J5="mensuel",SUM('remboursements périodiques'!K214:K225),IF(J5="trimestriel",SUM('remboursements périodiques'!K78:K81),IF(J5="semestriel",SUM('remboursements périodiques'!K44:K45),IF(J5="annuel",'remboursements périodiques'!K27,0))))</f>
        <v>0</v>
      </c>
      <c r="L26" s="64">
        <f t="shared" si="6"/>
        <v>0</v>
      </c>
      <c r="N26" s="42">
        <v>18</v>
      </c>
      <c r="O26" s="70">
        <f t="shared" si="2"/>
        <v>0</v>
      </c>
      <c r="P26" s="70">
        <f>IF(P5="mensuel",SUM('remboursements périodiques'!P214:P225),IF(P5="trimestriel",SUM('remboursements périodiques'!P78:P81),IF(P5="semestriel",SUM('remboursements périodiques'!P44:P45),IF(P5="annuel",'remboursements périodiques'!P27,0))))</f>
        <v>0</v>
      </c>
      <c r="Q26" s="70">
        <f>IF(P5="mensuel",SUM('remboursements périodiques'!Q214:Q225),IF(P5="trimestriel",SUM('remboursements périodiques'!Q78:Q81),IF(P5="semestriel",SUM('remboursements périodiques'!Q44:Q45),IF(P5="annuel",'remboursements périodiques'!Q27,0))))</f>
        <v>0</v>
      </c>
      <c r="R26" s="64">
        <f t="shared" si="7"/>
        <v>0</v>
      </c>
      <c r="T26" s="42">
        <v>18</v>
      </c>
      <c r="U26" s="70">
        <f t="shared" si="3"/>
        <v>0</v>
      </c>
      <c r="V26" s="70">
        <f>IF(V5="mensuel",SUM('remboursements périodiques'!V214:V225),IF(V5="trimestriel",SUM('remboursements périodiques'!V78:V81),IF(V5="semestriel",SUM('remboursements périodiques'!V44:V45),IF(V5="annuel",'remboursements périodiques'!V27,0))))</f>
        <v>0</v>
      </c>
      <c r="W26" s="70">
        <f>IF(V5="mensuel",SUM('remboursements périodiques'!W214:W225),IF(V5="trimestriel",SUM('remboursements périodiques'!W78:W81),IF(V5="semestriel",SUM('remboursements périodiques'!W44:W45),IF(V5="annuel",'remboursements périodiques'!W27,0))))</f>
        <v>0</v>
      </c>
      <c r="X26" s="64">
        <f t="shared" si="8"/>
        <v>0</v>
      </c>
      <c r="Z26" s="45">
        <v>18</v>
      </c>
      <c r="AA26" s="70">
        <f t="shared" si="4"/>
        <v>0</v>
      </c>
      <c r="AB26" s="70">
        <f>IF(AB5="mensuel",SUM('remboursements périodiques'!AB214:AB225),IF(AB5="trimestriel",SUM('remboursements périodiques'!AB78:AB81),IF(AB5="semestriel",SUM('remboursements périodiques'!AB44:AB45),IF(AB5="annuel",'remboursements périodiques'!AB27,0))))</f>
        <v>0</v>
      </c>
      <c r="AC26" s="70">
        <f>IF(AB5="mensuel",SUM('remboursements périodiques'!AC214:AC225),IF(AB5="trimestriel",SUM('remboursements périodiques'!AC78:AC81),IF(AB5="semestriel",SUM('remboursements périodiques'!AC44:AC45),IF(AB5="annuel",'remboursements périodiques'!AC27,0))))</f>
        <v>0</v>
      </c>
      <c r="AD26" s="64">
        <f t="shared" si="9"/>
        <v>0</v>
      </c>
    </row>
    <row r="27" spans="2:30" ht="20.100000000000001" customHeight="1" x14ac:dyDescent="0.3">
      <c r="B27" s="42">
        <v>19</v>
      </c>
      <c r="C27" s="25">
        <f t="shared" si="0"/>
        <v>0</v>
      </c>
      <c r="D27" s="25">
        <f>IF(D5="mensuel",SUM('remboursements périodiques'!D226:D237),IF(D5="trimestriel",SUM('remboursements périodiques'!D82:D85),IF(D5="semestriel",SUM('remboursements périodiques'!D46:D47),IF(D5="annuel",'remboursements périodiques'!D28,0))))</f>
        <v>0</v>
      </c>
      <c r="E27" s="25">
        <f>IF(D5="mensuel",SUM('remboursements périodiques'!E226:E237),IF(D5="trimestriel",SUM('remboursements périodiques'!E82:E85),IF(D5="semestriel",SUM('remboursements périodiques'!E46:E47),IF(D5="annuel",'remboursements périodiques'!E28,0))))</f>
        <v>0</v>
      </c>
      <c r="F27" s="25">
        <f t="shared" si="5"/>
        <v>0</v>
      </c>
      <c r="H27" s="42">
        <v>19</v>
      </c>
      <c r="I27" s="70">
        <f t="shared" si="1"/>
        <v>0</v>
      </c>
      <c r="J27" s="70">
        <f>IF(J5="mensuel",SUM('remboursements périodiques'!J226:J237),IF(J5="trimestriel",SUM('remboursements périodiques'!J82:J85),IF(J5="semestriel",SUM('remboursements périodiques'!J46:J47),IF(J5="annuel",'remboursements périodiques'!J28,0))))</f>
        <v>0</v>
      </c>
      <c r="K27" s="70">
        <f>IF(J5="mensuel",SUM('remboursements périodiques'!K226:K237),IF(J5="trimestriel",SUM('remboursements périodiques'!K82:K85),IF(J5="semestriel",SUM('remboursements périodiques'!K46:K47),IF(J5="annuel",'remboursements périodiques'!K28,0))))</f>
        <v>0</v>
      </c>
      <c r="L27" s="64">
        <f t="shared" si="6"/>
        <v>0</v>
      </c>
      <c r="N27" s="42">
        <v>19</v>
      </c>
      <c r="O27" s="70">
        <f t="shared" si="2"/>
        <v>0</v>
      </c>
      <c r="P27" s="70">
        <f>IF(P5="mensuel",SUM('remboursements périodiques'!P226:P237),IF(P5="trimestriel",SUM('remboursements périodiques'!P82:P85),IF(P5="semestriel",SUM('remboursements périodiques'!P46:P47),IF(P5="annuel",'remboursements périodiques'!P28,0))))</f>
        <v>0</v>
      </c>
      <c r="Q27" s="70">
        <f>IF(P5="mensuel",SUM('remboursements périodiques'!Q226:Q237),IF(P5="trimestriel",SUM('remboursements périodiques'!Q82:Q85),IF(P5="semestriel",SUM('remboursements périodiques'!Q46:Q47),IF(P5="annuel",'remboursements périodiques'!Q28,0))))</f>
        <v>0</v>
      </c>
      <c r="R27" s="64">
        <f t="shared" si="7"/>
        <v>0</v>
      </c>
      <c r="T27" s="42">
        <v>19</v>
      </c>
      <c r="U27" s="70">
        <f t="shared" si="3"/>
        <v>0</v>
      </c>
      <c r="V27" s="70">
        <f>IF(V5="mensuel",SUM('remboursements périodiques'!V226:V237),IF(V5="trimestriel",SUM('remboursements périodiques'!V82:V85),IF(V5="semestriel",SUM('remboursements périodiques'!V46:V47),IF(V5="annuel",'remboursements périodiques'!V28,0))))</f>
        <v>0</v>
      </c>
      <c r="W27" s="70">
        <f>IF(V5="mensuel",SUM('remboursements périodiques'!W226:W237),IF(V5="trimestriel",SUM('remboursements périodiques'!W82:W85),IF(V5="semestriel",SUM('remboursements périodiques'!W46:W47),IF(V5="annuel",'remboursements périodiques'!W28,0))))</f>
        <v>0</v>
      </c>
      <c r="X27" s="64">
        <f t="shared" si="8"/>
        <v>0</v>
      </c>
      <c r="Z27" s="45">
        <v>19</v>
      </c>
      <c r="AA27" s="70">
        <f t="shared" si="4"/>
        <v>0</v>
      </c>
      <c r="AB27" s="70">
        <f>IF(AB5="mensuel",SUM('remboursements périodiques'!AB226:AB237),IF(AB5="trimestriel",SUM('remboursements périodiques'!AB82:AB85),IF(AB5="semestriel",SUM('remboursements périodiques'!AB46:AB47),IF(AB5="annuel",'remboursements périodiques'!AB28,0))))</f>
        <v>0</v>
      </c>
      <c r="AC27" s="70">
        <f>IF(AB5="mensuel",SUM('remboursements périodiques'!AC226:AC237),IF(AB5="trimestriel",SUM('remboursements périodiques'!AC82:AC85),IF(AB5="semestriel",SUM('remboursements périodiques'!AC46:AC47),IF(AB5="annuel",'remboursements périodiques'!AC28,0))))</f>
        <v>0</v>
      </c>
      <c r="AD27" s="64">
        <f t="shared" si="9"/>
        <v>0</v>
      </c>
    </row>
    <row r="28" spans="2:30" s="2" customFormat="1" ht="20.100000000000001" customHeight="1" x14ac:dyDescent="0.3">
      <c r="B28" s="43">
        <v>20</v>
      </c>
      <c r="C28" s="34">
        <f t="shared" si="0"/>
        <v>0</v>
      </c>
      <c r="D28" s="34">
        <f>IF(D5="mensuel",SUM('remboursements périodiques'!D238:D249),IF(D5="trimestriel",SUM('remboursements périodiques'!D86:D89),IF(D5="semestriel",SUM('remboursements périodiques'!D48:D49),IF(D5="annuel",'remboursements périodiques'!D29,0))))</f>
        <v>0</v>
      </c>
      <c r="E28" s="34">
        <f>IF(D5="mensuel",SUM('remboursements périodiques'!E238:E249),IF(D5="trimestriel",SUM('remboursements périodiques'!E86:E89),IF(D5="semestriel",SUM('remboursements périodiques'!E48:E49),IF(D5="annuel",'remboursements périodiques'!E29,0))))</f>
        <v>0</v>
      </c>
      <c r="F28" s="34">
        <f t="shared" si="5"/>
        <v>0</v>
      </c>
      <c r="H28" s="43">
        <v>20</v>
      </c>
      <c r="I28" s="69">
        <f t="shared" si="1"/>
        <v>0</v>
      </c>
      <c r="J28" s="69">
        <f>IF(J5="mensuel",SUM('remboursements périodiques'!J238:J249),IF(J5="trimestriel",SUM('remboursements périodiques'!J86:J89),IF(J5="semestriel",SUM('remboursements périodiques'!J48:J49),IF(J5="annuel",'remboursements périodiques'!J29,0))))</f>
        <v>0</v>
      </c>
      <c r="K28" s="69">
        <f>IF(J5="mensuel",SUM('remboursements périodiques'!K238:K249),IF(J5="trimestriel",SUM('remboursements périodiques'!K86:K89),IF(J5="semestriel",SUM('remboursements périodiques'!K48:K49),IF(J5="annuel",'remboursements périodiques'!K29,0))))</f>
        <v>0</v>
      </c>
      <c r="L28" s="134">
        <f t="shared" si="6"/>
        <v>0</v>
      </c>
      <c r="M28" s="1"/>
      <c r="N28" s="42">
        <v>20</v>
      </c>
      <c r="O28" s="69">
        <f t="shared" si="2"/>
        <v>0</v>
      </c>
      <c r="P28" s="69">
        <f>IF(P5="mensuel",SUM('remboursements périodiques'!P238:P249),IF(P5="trimestriel",SUM('remboursements périodiques'!P86:P89),IF(P5="semestriel",SUM('remboursements périodiques'!P48:P49),IF(P5="annuel",'remboursements périodiques'!P29,0))))</f>
        <v>0</v>
      </c>
      <c r="Q28" s="69">
        <f>IF(P5="mensuel",SUM('remboursements périodiques'!Q238:Q249),IF(P5="trimestriel",SUM('remboursements périodiques'!Q86:Q89),IF(P5="semestriel",SUM('remboursements périodiques'!Q48:Q49),IF(P5="annuel",'remboursements périodiques'!Q29,0))))</f>
        <v>0</v>
      </c>
      <c r="R28" s="134">
        <f t="shared" si="7"/>
        <v>0</v>
      </c>
      <c r="S28" s="1"/>
      <c r="T28" s="42">
        <v>20</v>
      </c>
      <c r="U28" s="69">
        <f t="shared" si="3"/>
        <v>0</v>
      </c>
      <c r="V28" s="69">
        <f>IF(V5="mensuel",SUM('remboursements périodiques'!V238:V249),IF(V5="trimestriel",SUM('remboursements périodiques'!V86:V89),IF(V5="semestriel",SUM('remboursements périodiques'!V48:V49),IF(V5="annuel",'remboursements périodiques'!V29,0))))</f>
        <v>0</v>
      </c>
      <c r="W28" s="69">
        <f>IF(V5="mensuel",SUM('remboursements périodiques'!W238:W249),IF(V5="trimestriel",SUM('remboursements périodiques'!W86:W89),IF(V5="semestriel",SUM('remboursements périodiques'!W48:W49),IF(V5="annuel",'remboursements périodiques'!W29,0))))</f>
        <v>0</v>
      </c>
      <c r="X28" s="134">
        <f t="shared" si="8"/>
        <v>0</v>
      </c>
      <c r="Y28" s="1"/>
      <c r="Z28" s="45">
        <v>20</v>
      </c>
      <c r="AA28" s="69">
        <f t="shared" si="4"/>
        <v>0</v>
      </c>
      <c r="AB28" s="69">
        <f>IF(AB5="mensuel",SUM('remboursements périodiques'!AB238:AB249),IF(AB5="trimestriel",SUM('remboursements périodiques'!AB86:AB89),IF(AB5="semestriel",SUM('remboursements périodiques'!AB48:AB49),IF(AB5="annuel",'remboursements périodiques'!AB29,0))))</f>
        <v>0</v>
      </c>
      <c r="AC28" s="69">
        <f>IF(AB5="mensuel",SUM('remboursements périodiques'!AC238:AC249),IF(AB5="trimestriel",SUM('remboursements périodiques'!AC86:AC89),IF(AB5="semestriel",SUM('remboursements périodiques'!AC48:AC49),IF(AB5="annuel",'remboursements périodiques'!AC29,0))))</f>
        <v>0</v>
      </c>
      <c r="AD28" s="134">
        <f t="shared" si="9"/>
        <v>0</v>
      </c>
    </row>
    <row r="29" spans="2:30" ht="21.9" customHeight="1" x14ac:dyDescent="0.3">
      <c r="B29" s="57" t="s">
        <v>9</v>
      </c>
      <c r="C29" s="58">
        <f>SUM(C9:C28)</f>
        <v>0</v>
      </c>
      <c r="D29" s="58">
        <f>SUM(D9:D28)</f>
        <v>0</v>
      </c>
      <c r="E29" s="58">
        <f>SUM(E9:E28)</f>
        <v>0</v>
      </c>
      <c r="F29" s="130"/>
      <c r="H29" s="57" t="s">
        <v>9</v>
      </c>
      <c r="I29" s="138">
        <f>SUM(I9:I28)</f>
        <v>0</v>
      </c>
      <c r="J29" s="138">
        <f>SUM(J9:J28)</f>
        <v>0</v>
      </c>
      <c r="K29" s="138">
        <f>SUM(K9:K28)</f>
        <v>0</v>
      </c>
      <c r="L29" s="135"/>
      <c r="N29" s="57" t="s">
        <v>9</v>
      </c>
      <c r="O29" s="138">
        <f>SUM(O9:O28)</f>
        <v>0</v>
      </c>
      <c r="P29" s="138">
        <f>SUM(P9:P28)</f>
        <v>0</v>
      </c>
      <c r="Q29" s="138">
        <f>SUM(Q9:Q28)</f>
        <v>0</v>
      </c>
      <c r="R29" s="135"/>
      <c r="T29" s="57" t="s">
        <v>9</v>
      </c>
      <c r="U29" s="138">
        <f>SUM(U9:U28)</f>
        <v>0</v>
      </c>
      <c r="V29" s="138">
        <f>SUM(V9:V28)</f>
        <v>0</v>
      </c>
      <c r="W29" s="138">
        <f>SUM(W9:W28)</f>
        <v>0</v>
      </c>
      <c r="X29" s="135"/>
      <c r="Z29" s="57" t="s">
        <v>9</v>
      </c>
      <c r="AA29" s="138">
        <f>SUM(AA9:AA28)</f>
        <v>0</v>
      </c>
      <c r="AB29" s="138">
        <f>SUM(AB9:AB28)</f>
        <v>0</v>
      </c>
      <c r="AC29" s="138">
        <f>SUM(AC9:AC28)</f>
        <v>0</v>
      </c>
      <c r="AD29" s="135"/>
    </row>
    <row r="273" spans="2:30" ht="20.100000000000001" customHeight="1" x14ac:dyDescent="0.3">
      <c r="B273" s="8"/>
      <c r="C273" s="8"/>
      <c r="D273" s="8"/>
      <c r="E273" s="8"/>
      <c r="F273" s="8"/>
      <c r="H273" s="8"/>
      <c r="I273" s="8"/>
      <c r="J273" s="8"/>
      <c r="K273" s="8"/>
      <c r="L273" s="8"/>
      <c r="N273" s="8"/>
      <c r="O273" s="8"/>
      <c r="P273" s="8"/>
      <c r="Q273" s="8"/>
      <c r="R273" s="8"/>
      <c r="T273" s="8"/>
      <c r="U273" s="8"/>
      <c r="V273" s="8"/>
      <c r="W273" s="8"/>
      <c r="X273" s="8"/>
      <c r="Z273" s="8"/>
      <c r="AA273" s="8"/>
      <c r="AB273" s="8"/>
      <c r="AC273" s="8"/>
      <c r="AD273" s="8"/>
    </row>
    <row r="274" spans="2:30" ht="20.100000000000001" customHeight="1" x14ac:dyDescent="0.3">
      <c r="B274" s="8"/>
      <c r="C274" s="8"/>
      <c r="D274" s="8"/>
      <c r="E274" s="8"/>
      <c r="F274" s="8"/>
      <c r="H274" s="8"/>
      <c r="I274" s="8"/>
      <c r="J274" s="8"/>
      <c r="K274" s="8"/>
      <c r="L274" s="8"/>
      <c r="N274" s="8"/>
      <c r="O274" s="8"/>
      <c r="P274" s="8"/>
      <c r="Q274" s="8"/>
      <c r="R274" s="8"/>
      <c r="T274" s="8"/>
      <c r="U274" s="8"/>
      <c r="V274" s="8"/>
      <c r="W274" s="8"/>
      <c r="X274" s="8"/>
      <c r="Z274" s="8"/>
      <c r="AA274" s="8"/>
      <c r="AB274" s="8"/>
      <c r="AC274" s="8"/>
      <c r="AD274" s="8"/>
    </row>
    <row r="275" spans="2:30" ht="20.100000000000001" customHeight="1" x14ac:dyDescent="0.3">
      <c r="B275" s="8"/>
      <c r="C275" s="8"/>
      <c r="D275" s="8"/>
      <c r="E275" s="8"/>
      <c r="F275" s="8"/>
      <c r="H275" s="8"/>
      <c r="I275" s="8"/>
      <c r="J275" s="8"/>
      <c r="K275" s="8"/>
      <c r="L275" s="8"/>
      <c r="N275" s="8"/>
      <c r="O275" s="8"/>
      <c r="P275" s="8"/>
      <c r="Q275" s="8"/>
      <c r="R275" s="8"/>
      <c r="T275" s="8"/>
      <c r="U275" s="8"/>
      <c r="V275" s="8"/>
      <c r="W275" s="8"/>
      <c r="X275" s="8"/>
      <c r="Z275" s="8"/>
      <c r="AA275" s="8"/>
      <c r="AB275" s="8"/>
      <c r="AC275" s="8"/>
      <c r="AD275" s="8"/>
    </row>
    <row r="276" spans="2:30" ht="20.100000000000001" customHeight="1" x14ac:dyDescent="0.3">
      <c r="B276" s="8"/>
      <c r="C276" s="8"/>
      <c r="D276" s="8"/>
      <c r="E276" s="8"/>
      <c r="F276" s="8"/>
      <c r="H276" s="8"/>
      <c r="I276" s="8"/>
      <c r="J276" s="8"/>
      <c r="K276" s="8"/>
      <c r="L276" s="8"/>
      <c r="N276" s="8"/>
      <c r="O276" s="8"/>
      <c r="P276" s="8"/>
      <c r="Q276" s="8"/>
      <c r="R276" s="8"/>
      <c r="T276" s="8"/>
      <c r="U276" s="8"/>
      <c r="V276" s="8"/>
      <c r="W276" s="8"/>
      <c r="X276" s="8"/>
      <c r="Z276" s="8"/>
      <c r="AA276" s="8"/>
      <c r="AB276" s="8"/>
      <c r="AC276" s="8"/>
      <c r="AD276" s="8"/>
    </row>
    <row r="277" spans="2:30" ht="20.100000000000001" customHeight="1" x14ac:dyDescent="0.3">
      <c r="B277" s="8"/>
      <c r="C277" s="8"/>
      <c r="D277" s="8"/>
      <c r="E277" s="8"/>
      <c r="F277" s="8"/>
      <c r="H277" s="8"/>
      <c r="I277" s="8"/>
      <c r="J277" s="8"/>
      <c r="K277" s="8"/>
      <c r="L277" s="8"/>
      <c r="N277" s="8"/>
      <c r="O277" s="8"/>
      <c r="P277" s="8"/>
      <c r="Q277" s="8"/>
      <c r="R277" s="8"/>
      <c r="T277" s="8"/>
      <c r="U277" s="8"/>
      <c r="V277" s="8"/>
      <c r="W277" s="8"/>
      <c r="X277" s="8"/>
      <c r="Z277" s="8"/>
      <c r="AA277" s="8"/>
      <c r="AB277" s="8"/>
      <c r="AC277" s="8"/>
      <c r="AD277" s="8"/>
    </row>
    <row r="278" spans="2:30" ht="20.100000000000001" customHeight="1" x14ac:dyDescent="0.3">
      <c r="B278" s="8"/>
      <c r="C278" s="8"/>
      <c r="D278" s="8"/>
      <c r="E278" s="8"/>
      <c r="F278" s="8"/>
      <c r="H278" s="8"/>
      <c r="I278" s="8"/>
      <c r="J278" s="8"/>
      <c r="K278" s="8"/>
      <c r="L278" s="8"/>
      <c r="N278" s="8"/>
      <c r="O278" s="8"/>
      <c r="P278" s="8"/>
      <c r="Q278" s="8"/>
      <c r="R278" s="8"/>
      <c r="T278" s="8"/>
      <c r="U278" s="8"/>
      <c r="V278" s="8"/>
      <c r="W278" s="8"/>
      <c r="X278" s="8"/>
      <c r="Z278" s="8"/>
      <c r="AA278" s="8"/>
      <c r="AB278" s="8"/>
      <c r="AC278" s="8"/>
      <c r="AD278" s="8"/>
    </row>
    <row r="279" spans="2:30" ht="20.100000000000001" customHeight="1" x14ac:dyDescent="0.3">
      <c r="B279" s="8"/>
      <c r="C279" s="8"/>
      <c r="D279" s="8"/>
      <c r="E279" s="8"/>
      <c r="F279" s="8"/>
      <c r="H279" s="8"/>
      <c r="I279" s="8"/>
      <c r="J279" s="8"/>
      <c r="K279" s="8"/>
      <c r="L279" s="8"/>
      <c r="N279" s="8"/>
      <c r="O279" s="8"/>
      <c r="P279" s="8"/>
      <c r="Q279" s="8"/>
      <c r="R279" s="8"/>
      <c r="T279" s="8"/>
      <c r="U279" s="8"/>
      <c r="V279" s="8"/>
      <c r="W279" s="8"/>
      <c r="X279" s="8"/>
      <c r="Z279" s="8"/>
      <c r="AA279" s="8"/>
      <c r="AB279" s="8"/>
      <c r="AC279" s="8"/>
      <c r="AD279" s="8"/>
    </row>
    <row r="280" spans="2:30" ht="20.100000000000001" customHeight="1" x14ac:dyDescent="0.3">
      <c r="B280" s="8"/>
      <c r="C280" s="8"/>
      <c r="D280" s="8"/>
      <c r="E280" s="8"/>
      <c r="F280" s="8"/>
      <c r="H280" s="8"/>
      <c r="I280" s="8"/>
      <c r="J280" s="8"/>
      <c r="K280" s="8"/>
      <c r="L280" s="8"/>
      <c r="N280" s="8"/>
      <c r="O280" s="8"/>
      <c r="P280" s="8"/>
      <c r="Q280" s="8"/>
      <c r="R280" s="8"/>
      <c r="T280" s="8"/>
      <c r="U280" s="8"/>
      <c r="V280" s="8"/>
      <c r="W280" s="8"/>
      <c r="X280" s="8"/>
      <c r="Z280" s="8"/>
      <c r="AA280" s="8"/>
      <c r="AB280" s="8"/>
      <c r="AC280" s="8"/>
      <c r="AD280" s="8"/>
    </row>
    <row r="281" spans="2:30" ht="20.100000000000001" customHeight="1" x14ac:dyDescent="0.3">
      <c r="B281" s="8"/>
      <c r="C281" s="8"/>
      <c r="D281" s="8"/>
      <c r="E281" s="8"/>
      <c r="F281" s="8"/>
      <c r="H281" s="8"/>
      <c r="I281" s="8"/>
      <c r="J281" s="8"/>
      <c r="K281" s="8"/>
      <c r="L281" s="8"/>
      <c r="N281" s="8"/>
      <c r="O281" s="8"/>
      <c r="P281" s="8"/>
      <c r="Q281" s="8"/>
      <c r="R281" s="8"/>
      <c r="T281" s="8"/>
      <c r="U281" s="8"/>
      <c r="V281" s="8"/>
      <c r="W281" s="8"/>
      <c r="X281" s="8"/>
      <c r="Z281" s="8"/>
      <c r="AA281" s="8"/>
      <c r="AB281" s="8"/>
      <c r="AC281" s="8"/>
      <c r="AD281" s="8"/>
    </row>
    <row r="282" spans="2:30" ht="20.100000000000001" customHeight="1" x14ac:dyDescent="0.3">
      <c r="B282" s="8"/>
      <c r="C282" s="8"/>
      <c r="D282" s="8"/>
      <c r="E282" s="8"/>
      <c r="F282" s="8"/>
      <c r="H282" s="8"/>
      <c r="I282" s="8"/>
      <c r="J282" s="8"/>
      <c r="K282" s="8"/>
      <c r="L282" s="8"/>
      <c r="N282" s="8"/>
      <c r="O282" s="8"/>
      <c r="P282" s="8"/>
      <c r="Q282" s="8"/>
      <c r="R282" s="8"/>
      <c r="T282" s="8"/>
      <c r="U282" s="8"/>
      <c r="V282" s="8"/>
      <c r="W282" s="8"/>
      <c r="X282" s="8"/>
      <c r="Z282" s="8"/>
      <c r="AA282" s="8"/>
      <c r="AB282" s="8"/>
      <c r="AC282" s="8"/>
      <c r="AD282" s="8"/>
    </row>
    <row r="283" spans="2:30" ht="20.100000000000001" customHeight="1" x14ac:dyDescent="0.3">
      <c r="B283" s="8"/>
      <c r="C283" s="8"/>
      <c r="D283" s="8"/>
      <c r="E283" s="8"/>
      <c r="F283" s="8"/>
      <c r="H283" s="8"/>
      <c r="I283" s="8"/>
      <c r="J283" s="8"/>
      <c r="K283" s="8"/>
      <c r="L283" s="8"/>
      <c r="N283" s="8"/>
      <c r="O283" s="8"/>
      <c r="P283" s="8"/>
      <c r="Q283" s="8"/>
      <c r="R283" s="8"/>
      <c r="T283" s="8"/>
      <c r="U283" s="8"/>
      <c r="V283" s="8"/>
      <c r="W283" s="8"/>
      <c r="X283" s="8"/>
      <c r="Z283" s="8"/>
      <c r="AA283" s="8"/>
      <c r="AB283" s="8"/>
      <c r="AC283" s="8"/>
      <c r="AD283" s="8"/>
    </row>
    <row r="284" spans="2:30" ht="20.100000000000001" customHeight="1" x14ac:dyDescent="0.3">
      <c r="B284" s="8"/>
      <c r="C284" s="8"/>
      <c r="D284" s="8"/>
      <c r="E284" s="8"/>
      <c r="F284" s="8"/>
      <c r="H284" s="8"/>
      <c r="I284" s="8"/>
      <c r="J284" s="8"/>
      <c r="K284" s="8"/>
      <c r="L284" s="8"/>
      <c r="N284" s="8"/>
      <c r="O284" s="8"/>
      <c r="P284" s="8"/>
      <c r="Q284" s="8"/>
      <c r="R284" s="8"/>
      <c r="T284" s="8"/>
      <c r="U284" s="8"/>
      <c r="V284" s="8"/>
      <c r="W284" s="8"/>
      <c r="X284" s="8"/>
      <c r="Z284" s="8"/>
      <c r="AA284" s="8"/>
      <c r="AB284" s="8"/>
      <c r="AC284" s="8"/>
      <c r="AD284" s="8"/>
    </row>
    <row r="285" spans="2:30" ht="20.100000000000001" customHeight="1" x14ac:dyDescent="0.3">
      <c r="B285" s="8"/>
      <c r="C285" s="8"/>
      <c r="D285" s="8"/>
      <c r="E285" s="8"/>
      <c r="F285" s="8"/>
      <c r="H285" s="8"/>
      <c r="I285" s="8"/>
      <c r="J285" s="8"/>
      <c r="K285" s="8"/>
      <c r="L285" s="8"/>
      <c r="N285" s="8"/>
      <c r="O285" s="8"/>
      <c r="P285" s="8"/>
      <c r="Q285" s="8"/>
      <c r="R285" s="8"/>
      <c r="T285" s="8"/>
      <c r="U285" s="8"/>
      <c r="V285" s="8"/>
      <c r="W285" s="8"/>
      <c r="X285" s="8"/>
      <c r="Z285" s="8"/>
      <c r="AA285" s="8"/>
      <c r="AB285" s="8"/>
      <c r="AC285" s="8"/>
      <c r="AD285" s="8"/>
    </row>
    <row r="286" spans="2:30" ht="20.100000000000001" customHeight="1" x14ac:dyDescent="0.3">
      <c r="B286" s="8"/>
      <c r="C286" s="8"/>
      <c r="D286" s="8"/>
      <c r="E286" s="8"/>
      <c r="F286" s="8"/>
      <c r="H286" s="8"/>
      <c r="I286" s="8"/>
      <c r="J286" s="8"/>
      <c r="K286" s="8"/>
      <c r="L286" s="8"/>
      <c r="N286" s="8"/>
      <c r="O286" s="8"/>
      <c r="P286" s="8"/>
      <c r="Q286" s="8"/>
      <c r="R286" s="8"/>
      <c r="T286" s="8"/>
      <c r="U286" s="8"/>
      <c r="V286" s="8"/>
      <c r="W286" s="8"/>
      <c r="X286" s="8"/>
      <c r="Z286" s="8"/>
      <c r="AA286" s="8"/>
      <c r="AB286" s="8"/>
      <c r="AC286" s="8"/>
      <c r="AD286" s="8"/>
    </row>
    <row r="287" spans="2:30" ht="20.100000000000001" customHeight="1" x14ac:dyDescent="0.3">
      <c r="B287" s="8"/>
      <c r="C287" s="8"/>
      <c r="D287" s="8"/>
      <c r="E287" s="8"/>
      <c r="F287" s="8"/>
      <c r="H287" s="8"/>
      <c r="I287" s="8"/>
      <c r="J287" s="8"/>
      <c r="K287" s="8"/>
      <c r="L287" s="8"/>
      <c r="N287" s="8"/>
      <c r="O287" s="8"/>
      <c r="P287" s="8"/>
      <c r="Q287" s="8"/>
      <c r="R287" s="8"/>
      <c r="T287" s="8"/>
      <c r="U287" s="8"/>
      <c r="V287" s="8"/>
      <c r="W287" s="8"/>
      <c r="X287" s="8"/>
      <c r="Z287" s="8"/>
      <c r="AA287" s="8"/>
      <c r="AB287" s="8"/>
      <c r="AC287" s="8"/>
      <c r="AD287" s="8"/>
    </row>
    <row r="288" spans="2:30" ht="20.100000000000001" customHeight="1" x14ac:dyDescent="0.3">
      <c r="B288" s="8"/>
      <c r="C288" s="8"/>
      <c r="D288" s="8"/>
      <c r="E288" s="8"/>
      <c r="F288" s="8"/>
      <c r="H288" s="8"/>
      <c r="I288" s="8"/>
      <c r="J288" s="8"/>
      <c r="K288" s="8"/>
      <c r="L288" s="8"/>
      <c r="N288" s="8"/>
      <c r="O288" s="8"/>
      <c r="P288" s="8"/>
      <c r="Q288" s="8"/>
      <c r="R288" s="8"/>
      <c r="T288" s="8"/>
      <c r="U288" s="8"/>
      <c r="V288" s="8"/>
      <c r="W288" s="8"/>
      <c r="X288" s="8"/>
      <c r="Z288" s="8"/>
      <c r="AA288" s="8"/>
      <c r="AB288" s="8"/>
      <c r="AC288" s="8"/>
      <c r="AD288" s="8"/>
    </row>
    <row r="289" spans="3:30" ht="20.100000000000001" customHeight="1" x14ac:dyDescent="0.3">
      <c r="C289" s="9"/>
      <c r="D289" s="9"/>
      <c r="E289" s="9"/>
      <c r="F289" s="9"/>
      <c r="I289" s="9"/>
      <c r="J289" s="9"/>
      <c r="K289" s="9"/>
      <c r="L289" s="9"/>
      <c r="O289" s="9"/>
      <c r="P289" s="9"/>
      <c r="Q289" s="9"/>
      <c r="R289" s="9"/>
      <c r="U289" s="9"/>
      <c r="V289" s="9"/>
      <c r="W289" s="9"/>
      <c r="X289" s="9"/>
      <c r="AA289" s="9"/>
      <c r="AB289" s="9"/>
      <c r="AC289" s="9"/>
      <c r="AD289" s="9"/>
    </row>
    <row r="290" spans="3:30" ht="20.100000000000001" customHeight="1" x14ac:dyDescent="0.3">
      <c r="C290" s="9"/>
      <c r="D290" s="9"/>
      <c r="E290" s="9"/>
      <c r="F290" s="9"/>
      <c r="I290" s="9"/>
      <c r="J290" s="9"/>
      <c r="K290" s="9"/>
      <c r="L290" s="9"/>
      <c r="O290" s="9"/>
      <c r="P290" s="9"/>
      <c r="Q290" s="9"/>
      <c r="R290" s="9"/>
      <c r="U290" s="9"/>
      <c r="V290" s="9"/>
      <c r="W290" s="9"/>
      <c r="X290" s="9"/>
      <c r="AA290" s="9"/>
      <c r="AB290" s="9"/>
      <c r="AC290" s="9"/>
      <c r="AD290" s="9"/>
    </row>
    <row r="291" spans="3:30" ht="20.100000000000001" customHeight="1" x14ac:dyDescent="0.3">
      <c r="C291" s="9"/>
      <c r="D291" s="9"/>
      <c r="E291" s="9"/>
      <c r="F291" s="9"/>
      <c r="I291" s="9"/>
      <c r="J291" s="9"/>
      <c r="K291" s="9"/>
      <c r="L291" s="9"/>
      <c r="O291" s="9"/>
      <c r="P291" s="9"/>
      <c r="Q291" s="9"/>
      <c r="R291" s="9"/>
      <c r="U291" s="9"/>
      <c r="V291" s="9"/>
      <c r="W291" s="9"/>
      <c r="X291" s="9"/>
      <c r="AA291" s="9"/>
      <c r="AB291" s="9"/>
      <c r="AC291" s="9"/>
      <c r="AD291" s="9"/>
    </row>
    <row r="292" spans="3:30" ht="20.100000000000001" customHeight="1" x14ac:dyDescent="0.3">
      <c r="C292" s="9"/>
      <c r="D292" s="9"/>
      <c r="E292" s="9"/>
      <c r="F292" s="9"/>
      <c r="I292" s="9"/>
      <c r="J292" s="9"/>
      <c r="K292" s="9"/>
      <c r="L292" s="9"/>
      <c r="O292" s="9"/>
      <c r="P292" s="9"/>
      <c r="Q292" s="9"/>
      <c r="R292" s="9"/>
      <c r="U292" s="9"/>
      <c r="V292" s="9"/>
      <c r="W292" s="9"/>
      <c r="X292" s="9"/>
      <c r="AA292" s="9"/>
      <c r="AB292" s="9"/>
      <c r="AC292" s="9"/>
      <c r="AD292" s="9"/>
    </row>
    <row r="293" spans="3:30" ht="20.100000000000001" customHeight="1" x14ac:dyDescent="0.3">
      <c r="D293" s="9"/>
      <c r="E293" s="9"/>
      <c r="F293" s="9"/>
      <c r="H293" s="9"/>
      <c r="J293" s="9"/>
      <c r="K293" s="9"/>
      <c r="L293" s="9"/>
      <c r="N293" s="9"/>
      <c r="P293" s="9"/>
      <c r="Q293" s="9"/>
      <c r="R293" s="9"/>
      <c r="T293" s="9"/>
      <c r="V293" s="9"/>
      <c r="W293" s="9"/>
      <c r="X293" s="9"/>
      <c r="Z293" s="9"/>
      <c r="AB293" s="9"/>
      <c r="AC293" s="9"/>
      <c r="AD293" s="9"/>
    </row>
    <row r="294" spans="3:30" ht="20.100000000000001" customHeight="1" x14ac:dyDescent="0.3">
      <c r="D294" s="9"/>
      <c r="E294" s="9"/>
      <c r="F294" s="9"/>
      <c r="H294" s="9"/>
      <c r="J294" s="9"/>
      <c r="K294" s="9"/>
      <c r="L294" s="9"/>
      <c r="N294" s="9"/>
      <c r="P294" s="9"/>
      <c r="Q294" s="9"/>
      <c r="R294" s="9"/>
      <c r="T294" s="9"/>
      <c r="V294" s="9"/>
      <c r="W294" s="9"/>
      <c r="X294" s="9"/>
      <c r="Z294" s="9"/>
      <c r="AB294" s="9"/>
      <c r="AC294" s="9"/>
      <c r="AD294" s="9"/>
    </row>
    <row r="295" spans="3:30" ht="20.100000000000001" customHeight="1" x14ac:dyDescent="0.3">
      <c r="D295" s="9"/>
      <c r="E295" s="9"/>
      <c r="F295" s="9"/>
      <c r="H295" s="9"/>
      <c r="J295" s="9"/>
      <c r="K295" s="9"/>
      <c r="L295" s="9"/>
      <c r="N295" s="9"/>
      <c r="P295" s="9"/>
      <c r="Q295" s="9"/>
      <c r="R295" s="9"/>
      <c r="T295" s="9"/>
      <c r="V295" s="9"/>
      <c r="W295" s="9"/>
      <c r="X295" s="9"/>
      <c r="Z295" s="9"/>
      <c r="AB295" s="9"/>
      <c r="AC295" s="9"/>
      <c r="AD295" s="9"/>
    </row>
    <row r="296" spans="3:30" ht="20.100000000000001" customHeight="1" x14ac:dyDescent="0.3">
      <c r="D296" s="9"/>
      <c r="E296" s="9"/>
      <c r="F296" s="9"/>
      <c r="H296" s="9"/>
      <c r="J296" s="9"/>
      <c r="K296" s="9"/>
      <c r="L296" s="9"/>
      <c r="N296" s="9"/>
      <c r="P296" s="9"/>
      <c r="Q296" s="9"/>
      <c r="R296" s="9"/>
      <c r="T296" s="9"/>
      <c r="V296" s="9"/>
      <c r="W296" s="9"/>
      <c r="X296" s="9"/>
      <c r="Z296" s="9"/>
      <c r="AB296" s="9"/>
      <c r="AC296" s="9"/>
      <c r="AD296" s="9"/>
    </row>
    <row r="297" spans="3:30" ht="20.100000000000001" customHeight="1" x14ac:dyDescent="0.3">
      <c r="D297" s="9"/>
      <c r="E297" s="9"/>
      <c r="F297" s="9"/>
      <c r="H297" s="9"/>
      <c r="J297" s="9"/>
      <c r="K297" s="9"/>
      <c r="L297" s="9"/>
      <c r="N297" s="9"/>
      <c r="P297" s="9"/>
      <c r="Q297" s="9"/>
      <c r="R297" s="9"/>
      <c r="T297" s="9"/>
      <c r="V297" s="9"/>
      <c r="W297" s="9"/>
      <c r="X297" s="9"/>
      <c r="Z297" s="9"/>
      <c r="AB297" s="9"/>
      <c r="AC297" s="9"/>
      <c r="AD297" s="9"/>
    </row>
    <row r="298" spans="3:30" ht="20.100000000000001" customHeight="1" x14ac:dyDescent="0.3">
      <c r="D298" s="9"/>
      <c r="E298" s="9"/>
      <c r="F298" s="9"/>
      <c r="H298" s="9"/>
      <c r="J298" s="9"/>
      <c r="K298" s="9"/>
      <c r="L298" s="9"/>
      <c r="N298" s="9"/>
      <c r="P298" s="9"/>
      <c r="Q298" s="9"/>
      <c r="R298" s="9"/>
      <c r="T298" s="9"/>
      <c r="V298" s="9"/>
      <c r="W298" s="9"/>
      <c r="X298" s="9"/>
      <c r="Z298" s="9"/>
      <c r="AB298" s="9"/>
      <c r="AC298" s="9"/>
      <c r="AD298" s="9"/>
    </row>
    <row r="299" spans="3:30" ht="20.100000000000001" customHeight="1" x14ac:dyDescent="0.3">
      <c r="D299" s="9"/>
      <c r="E299" s="9"/>
      <c r="F299" s="9"/>
      <c r="H299" s="9"/>
      <c r="J299" s="9"/>
      <c r="K299" s="9"/>
      <c r="L299" s="9"/>
      <c r="N299" s="9"/>
      <c r="P299" s="9"/>
      <c r="Q299" s="9"/>
      <c r="R299" s="9"/>
      <c r="T299" s="9"/>
      <c r="V299" s="9"/>
      <c r="W299" s="9"/>
      <c r="X299" s="9"/>
      <c r="Z299" s="9"/>
      <c r="AB299" s="9"/>
      <c r="AC299" s="9"/>
      <c r="AD299" s="9"/>
    </row>
    <row r="300" spans="3:30" ht="20.100000000000001" customHeight="1" x14ac:dyDescent="0.3">
      <c r="D300" s="9"/>
      <c r="E300" s="9"/>
      <c r="F300" s="9"/>
      <c r="H300" s="9"/>
      <c r="J300" s="9"/>
      <c r="K300" s="9"/>
      <c r="L300" s="9"/>
      <c r="N300" s="9"/>
      <c r="P300" s="9"/>
      <c r="Q300" s="9"/>
      <c r="R300" s="9"/>
      <c r="T300" s="9"/>
      <c r="V300" s="9"/>
      <c r="W300" s="9"/>
      <c r="X300" s="9"/>
      <c r="Z300" s="9"/>
      <c r="AB300" s="9"/>
      <c r="AC300" s="9"/>
      <c r="AD300" s="9"/>
    </row>
    <row r="301" spans="3:30" ht="20.100000000000001" customHeight="1" x14ac:dyDescent="0.3">
      <c r="D301" s="9"/>
      <c r="E301" s="9"/>
      <c r="F301" s="9"/>
      <c r="H301" s="9"/>
      <c r="J301" s="9"/>
      <c r="K301" s="9"/>
      <c r="L301" s="9"/>
      <c r="N301" s="9"/>
      <c r="P301" s="9"/>
      <c r="Q301" s="9"/>
      <c r="R301" s="9"/>
      <c r="T301" s="9"/>
      <c r="V301" s="9"/>
      <c r="W301" s="9"/>
      <c r="X301" s="9"/>
      <c r="Z301" s="9"/>
      <c r="AB301" s="9"/>
      <c r="AC301" s="9"/>
      <c r="AD301" s="9"/>
    </row>
    <row r="302" spans="3:30" ht="20.100000000000001" customHeight="1" x14ac:dyDescent="0.3">
      <c r="H302" s="9"/>
      <c r="I302" s="9"/>
      <c r="J302" s="9"/>
      <c r="K302" s="9"/>
      <c r="L302" s="9"/>
      <c r="N302" s="9"/>
      <c r="O302" s="9"/>
      <c r="P302" s="9"/>
      <c r="Q302" s="9"/>
      <c r="R302" s="9"/>
      <c r="T302" s="9"/>
      <c r="U302" s="9"/>
      <c r="V302" s="9"/>
      <c r="W302" s="9"/>
      <c r="X302" s="9"/>
      <c r="Z302" s="9"/>
      <c r="AA302" s="9"/>
      <c r="AB302" s="9"/>
      <c r="AC302" s="9"/>
      <c r="AD302" s="9"/>
    </row>
    <row r="303" spans="3:30" ht="20.100000000000001" customHeight="1" x14ac:dyDescent="0.3"/>
    <row r="304" spans="3:30" ht="20.100000000000001" customHeight="1" x14ac:dyDescent="0.3"/>
    <row r="305" ht="20.100000000000001" customHeight="1" x14ac:dyDescent="0.3"/>
    <row r="306" ht="20.100000000000001" customHeight="1" x14ac:dyDescent="0.3"/>
    <row r="307" ht="20.100000000000001" customHeight="1" x14ac:dyDescent="0.3"/>
    <row r="308" ht="20.100000000000001" customHeight="1" x14ac:dyDescent="0.3"/>
    <row r="309" ht="20.100000000000001" customHeight="1" x14ac:dyDescent="0.3"/>
    <row r="310" ht="20.100000000000001" customHeight="1" x14ac:dyDescent="0.3"/>
    <row r="311" ht="20.100000000000001" customHeight="1" x14ac:dyDescent="0.3"/>
    <row r="312" ht="20.100000000000001" customHeight="1" x14ac:dyDescent="0.3"/>
    <row r="313" ht="20.100000000000001" customHeight="1" x14ac:dyDescent="0.3"/>
    <row r="314" ht="20.100000000000001" customHeight="1" x14ac:dyDescent="0.3"/>
    <row r="315" ht="20.100000000000001" customHeight="1" x14ac:dyDescent="0.3"/>
    <row r="316" ht="20.100000000000001" customHeight="1" x14ac:dyDescent="0.3"/>
    <row r="317" ht="20.100000000000001" customHeight="1" x14ac:dyDescent="0.3"/>
    <row r="318" ht="20.100000000000001" customHeight="1" x14ac:dyDescent="0.3"/>
    <row r="319" ht="20.100000000000001" customHeight="1" x14ac:dyDescent="0.3"/>
    <row r="320" ht="20.100000000000001" customHeight="1" x14ac:dyDescent="0.3"/>
    <row r="321" ht="20.100000000000001" customHeight="1" x14ac:dyDescent="0.3"/>
    <row r="322" ht="20.100000000000001" customHeight="1" x14ac:dyDescent="0.3"/>
    <row r="323" ht="20.100000000000001" customHeight="1" x14ac:dyDescent="0.3"/>
    <row r="324" ht="20.100000000000001" customHeight="1" x14ac:dyDescent="0.3"/>
    <row r="325" ht="20.100000000000001" customHeight="1" x14ac:dyDescent="0.3"/>
    <row r="326" ht="20.100000000000001" customHeight="1" x14ac:dyDescent="0.3"/>
    <row r="327" ht="20.100000000000001" customHeight="1" x14ac:dyDescent="0.3"/>
    <row r="328" ht="20.100000000000001" customHeight="1" x14ac:dyDescent="0.3"/>
    <row r="329" ht="20.100000000000001" customHeight="1" x14ac:dyDescent="0.3"/>
    <row r="330" ht="20.100000000000001" customHeight="1" x14ac:dyDescent="0.3"/>
    <row r="331" ht="20.100000000000001" customHeight="1" x14ac:dyDescent="0.3"/>
    <row r="332" ht="20.100000000000001" customHeight="1" x14ac:dyDescent="0.3"/>
    <row r="333" ht="20.100000000000001" customHeight="1" x14ac:dyDescent="0.3"/>
    <row r="334" ht="20.100000000000001" customHeight="1" x14ac:dyDescent="0.3"/>
    <row r="335" ht="20.100000000000001" customHeight="1" x14ac:dyDescent="0.3"/>
    <row r="336" ht="20.100000000000001" customHeight="1" x14ac:dyDescent="0.3"/>
    <row r="337" ht="20.100000000000001" customHeight="1" x14ac:dyDescent="0.3"/>
    <row r="338" ht="20.100000000000001" customHeight="1" x14ac:dyDescent="0.3"/>
    <row r="339" ht="20.100000000000001" customHeight="1" x14ac:dyDescent="0.3"/>
    <row r="340" ht="20.100000000000001" customHeight="1" x14ac:dyDescent="0.3"/>
    <row r="341" ht="20.100000000000001" customHeight="1" x14ac:dyDescent="0.3"/>
    <row r="342" ht="20.100000000000001" customHeight="1" x14ac:dyDescent="0.3"/>
    <row r="343" ht="20.100000000000001" customHeight="1" x14ac:dyDescent="0.3"/>
    <row r="344" ht="20.100000000000001" customHeight="1" x14ac:dyDescent="0.3"/>
    <row r="345" ht="20.100000000000001" customHeight="1" x14ac:dyDescent="0.3"/>
    <row r="346" ht="20.100000000000001" customHeight="1" x14ac:dyDescent="0.3"/>
    <row r="347" ht="20.100000000000001" customHeight="1" x14ac:dyDescent="0.3"/>
    <row r="348" ht="20.100000000000001" customHeight="1" x14ac:dyDescent="0.3"/>
    <row r="349" ht="20.100000000000001" customHeight="1" x14ac:dyDescent="0.3"/>
    <row r="350" ht="20.100000000000001" customHeight="1" x14ac:dyDescent="0.3"/>
    <row r="351" ht="20.100000000000001" customHeight="1" x14ac:dyDescent="0.3"/>
    <row r="352" ht="20.100000000000001" customHeight="1" x14ac:dyDescent="0.3"/>
    <row r="353" ht="20.100000000000001" customHeight="1" x14ac:dyDescent="0.3"/>
    <row r="354" ht="20.100000000000001" customHeight="1" x14ac:dyDescent="0.3"/>
    <row r="355" ht="20.100000000000001" customHeight="1" x14ac:dyDescent="0.3"/>
    <row r="356" ht="20.100000000000001" customHeight="1" x14ac:dyDescent="0.3"/>
    <row r="357" ht="20.100000000000001" customHeight="1" x14ac:dyDescent="0.3"/>
    <row r="358" ht="20.100000000000001" customHeight="1" x14ac:dyDescent="0.3"/>
  </sheetData>
  <sheetProtection algorithmName="SHA-512" hashValue="rtq/MrGXlrchkWLj14mMSlWReYhG6HkQUScLPq5zSwBXLa9eggwC23tpEgamzNSkwALDj0P3IrgJAsiyHsmE3w==" saltValue="mOkRHQ0ee/aan++mvyvGJA==" spinCount="100000" sheet="1" formatCells="0" formatColumns="0" formatRows="0" insertColumns="0" insertRows="0" insertHyperlinks="0" deleteColumns="0" deleteRows="0" sort="0" autoFilter="0" pivotTables="0"/>
  <mergeCells count="26">
    <mergeCell ref="B2:F2"/>
    <mergeCell ref="B7:C7"/>
    <mergeCell ref="P4:Q4"/>
    <mergeCell ref="D4:E4"/>
    <mergeCell ref="Z7:AB7"/>
    <mergeCell ref="T7:V7"/>
    <mergeCell ref="N7:O7"/>
    <mergeCell ref="H7:I7"/>
    <mergeCell ref="AB4:AC4"/>
    <mergeCell ref="H5:I5"/>
    <mergeCell ref="K5:L5"/>
    <mergeCell ref="B5:C5"/>
    <mergeCell ref="N5:O5"/>
    <mergeCell ref="T5:U5"/>
    <mergeCell ref="Z5:AA5"/>
    <mergeCell ref="AC5:AD5"/>
    <mergeCell ref="Q5:R5"/>
    <mergeCell ref="W5:X5"/>
    <mergeCell ref="AB3:AC3"/>
    <mergeCell ref="D3:E3"/>
    <mergeCell ref="V3:W3"/>
    <mergeCell ref="J3:K3"/>
    <mergeCell ref="P3:Q3"/>
    <mergeCell ref="J4:K4"/>
    <mergeCell ref="V4:W4"/>
    <mergeCell ref="E5:F5"/>
  </mergeCells>
  <phoneticPr fontId="2" type="noConversion"/>
  <conditionalFormatting sqref="E5">
    <cfRule type="cellIs" dxfId="67" priority="64" stopIfTrue="1" operator="equal">
      <formula>0</formula>
    </cfRule>
  </conditionalFormatting>
  <conditionalFormatting sqref="B9">
    <cfRule type="cellIs" dxfId="66" priority="41" operator="greaterThan">
      <formula>$C$4</formula>
    </cfRule>
  </conditionalFormatting>
  <conditionalFormatting sqref="B10:B16">
    <cfRule type="cellIs" dxfId="65" priority="40" operator="greaterThan">
      <formula>$C$4</formula>
    </cfRule>
  </conditionalFormatting>
  <conditionalFormatting sqref="B17:B28">
    <cfRule type="cellIs" dxfId="64" priority="39" operator="greaterThan">
      <formula>$C$4</formula>
    </cfRule>
  </conditionalFormatting>
  <conditionalFormatting sqref="H9">
    <cfRule type="cellIs" dxfId="63" priority="38" operator="greaterThan">
      <formula>$I$4</formula>
    </cfRule>
  </conditionalFormatting>
  <conditionalFormatting sqref="H10:H28">
    <cfRule type="cellIs" dxfId="62" priority="37" operator="greaterThan">
      <formula>$I$4</formula>
    </cfRule>
  </conditionalFormatting>
  <conditionalFormatting sqref="N9">
    <cfRule type="cellIs" dxfId="61" priority="35" operator="greaterThan">
      <formula>$O$4</formula>
    </cfRule>
  </conditionalFormatting>
  <conditionalFormatting sqref="N10:N28">
    <cfRule type="cellIs" dxfId="60" priority="34" operator="greaterThan">
      <formula>$O$4</formula>
    </cfRule>
  </conditionalFormatting>
  <conditionalFormatting sqref="Z9">
    <cfRule type="cellIs" dxfId="59" priority="33" operator="greaterThan">
      <formula>$AA$4</formula>
    </cfRule>
  </conditionalFormatting>
  <conditionalFormatting sqref="Z10:Z28">
    <cfRule type="cellIs" dxfId="58" priority="31" operator="greaterThan">
      <formula>$AA$4</formula>
    </cfRule>
  </conditionalFormatting>
  <conditionalFormatting sqref="W5 Q5 K5">
    <cfRule type="cellIs" dxfId="57" priority="24" stopIfTrue="1" operator="equal">
      <formula>0</formula>
    </cfRule>
  </conditionalFormatting>
  <conditionalFormatting sqref="T9:T27">
    <cfRule type="cellIs" dxfId="56" priority="23" operator="greaterThan">
      <formula>$U$4</formula>
    </cfRule>
  </conditionalFormatting>
  <conditionalFormatting sqref="AC5">
    <cfRule type="cellIs" dxfId="55" priority="22" stopIfTrue="1" operator="equal">
      <formula>0</formula>
    </cfRule>
  </conditionalFormatting>
  <conditionalFormatting sqref="C9:C28">
    <cfRule type="expression" dxfId="54" priority="21">
      <formula>B9&gt;$C$4</formula>
    </cfRule>
  </conditionalFormatting>
  <conditionalFormatting sqref="D9:D28">
    <cfRule type="expression" dxfId="53" priority="20">
      <formula>B9&gt;$C$4</formula>
    </cfRule>
  </conditionalFormatting>
  <conditionalFormatting sqref="E9:E28">
    <cfRule type="expression" dxfId="52" priority="19">
      <formula>B9&gt;$C$4</formula>
    </cfRule>
  </conditionalFormatting>
  <conditionalFormatting sqref="F9:F28">
    <cfRule type="expression" dxfId="51" priority="18">
      <formula>B9&gt;$C$4</formula>
    </cfRule>
  </conditionalFormatting>
  <conditionalFormatting sqref="I9:I28">
    <cfRule type="expression" dxfId="50" priority="17">
      <formula>H9&gt;$I$4</formula>
    </cfRule>
  </conditionalFormatting>
  <conditionalFormatting sqref="J9:J28">
    <cfRule type="expression" dxfId="49" priority="16">
      <formula>H9&gt;$I$4</formula>
    </cfRule>
  </conditionalFormatting>
  <conditionalFormatting sqref="K9:K28">
    <cfRule type="expression" dxfId="48" priority="15">
      <formula>H9&gt;$I$4</formula>
    </cfRule>
  </conditionalFormatting>
  <conditionalFormatting sqref="L9:L28">
    <cfRule type="expression" dxfId="47" priority="14">
      <formula>H9&gt;$I$4</formula>
    </cfRule>
  </conditionalFormatting>
  <conditionalFormatting sqref="O9:O28">
    <cfRule type="expression" dxfId="46" priority="13">
      <formula>N9&gt;$O$4</formula>
    </cfRule>
  </conditionalFormatting>
  <conditionalFormatting sqref="P9:P28">
    <cfRule type="expression" dxfId="45" priority="12">
      <formula>N9&gt;$O$4</formula>
    </cfRule>
  </conditionalFormatting>
  <conditionalFormatting sqref="Q9:Q28">
    <cfRule type="expression" dxfId="44" priority="11">
      <formula>N9&gt;$O$4</formula>
    </cfRule>
  </conditionalFormatting>
  <conditionalFormatting sqref="R9:R28">
    <cfRule type="expression" dxfId="43" priority="10">
      <formula>N9&gt;$O$4</formula>
    </cfRule>
  </conditionalFormatting>
  <conditionalFormatting sqref="U9:U28">
    <cfRule type="expression" dxfId="42" priority="9">
      <formula>T9&gt;$U$4</formula>
    </cfRule>
  </conditionalFormatting>
  <conditionalFormatting sqref="V9:V28">
    <cfRule type="expression" dxfId="41" priority="8">
      <formula>T9&gt;$U$4</formula>
    </cfRule>
  </conditionalFormatting>
  <conditionalFormatting sqref="W9:W28">
    <cfRule type="expression" dxfId="40" priority="7">
      <formula>T9&gt;$U$4</formula>
    </cfRule>
  </conditionalFormatting>
  <conditionalFormatting sqref="X9:X28">
    <cfRule type="expression" dxfId="39" priority="6">
      <formula>T9&gt;$U$4</formula>
    </cfRule>
  </conditionalFormatting>
  <conditionalFormatting sqref="T28">
    <cfRule type="cellIs" dxfId="38" priority="5" operator="greaterThan">
      <formula>$U$4</formula>
    </cfRule>
  </conditionalFormatting>
  <conditionalFormatting sqref="AA9:AA28">
    <cfRule type="expression" dxfId="37" priority="4">
      <formula>Z9&gt;$AA$4</formula>
    </cfRule>
  </conditionalFormatting>
  <conditionalFormatting sqref="AB9:AB28">
    <cfRule type="expression" dxfId="36" priority="3">
      <formula>Z9&gt;$AA$4</formula>
    </cfRule>
  </conditionalFormatting>
  <conditionalFormatting sqref="AC9:AC28">
    <cfRule type="expression" dxfId="35" priority="2">
      <formula>Z9&gt;$AA$4</formula>
    </cfRule>
  </conditionalFormatting>
  <conditionalFormatting sqref="AD9:AD28">
    <cfRule type="expression" dxfId="34" priority="1">
      <formula>Z9&gt;$AA$4</formula>
    </cfRule>
  </conditionalFormatting>
  <dataValidations count="2">
    <dataValidation type="list" allowBlank="1" showInputMessage="1" showErrorMessage="1" sqref="J5 P5 V5 AB5 D5" xr:uid="{00000000-0002-0000-0000-000000000000}">
      <formula1>"mensuel,trimestriel,semestriel, annuel"</formula1>
    </dataValidation>
    <dataValidation type="whole" allowBlank="1" showInputMessage="1" showErrorMessage="1" errorTitle="Années" error="Entrez un nombre d'années compris entre 1 et 20." sqref="AA4 I4 O4 U4 C4" xr:uid="{00000000-0002-0000-0000-000001000000}">
      <formula1>1</formula1>
      <formula2>20</formula2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250"/>
  <sheetViews>
    <sheetView showGridLines="0" showRowColHeaders="0" workbookViewId="0">
      <pane ySplit="8" topLeftCell="A36" activePane="bottomLeft" state="frozenSplit"/>
      <selection pane="bottomLeft" activeCell="X4" sqref="X4"/>
    </sheetView>
  </sheetViews>
  <sheetFormatPr baseColWidth="10" defaultRowHeight="13.2" x14ac:dyDescent="0.25"/>
  <cols>
    <col min="1" max="1" width="1.6640625" customWidth="1"/>
    <col min="7" max="7" width="0.88671875" customWidth="1"/>
    <col min="13" max="13" width="0.88671875" customWidth="1"/>
    <col min="19" max="19" width="0.88671875" customWidth="1"/>
    <col min="25" max="25" width="0.88671875" customWidth="1"/>
  </cols>
  <sheetData>
    <row r="1" spans="1:40" ht="6" customHeight="1" x14ac:dyDescent="0.3">
      <c r="C1" s="49"/>
      <c r="D1" s="49"/>
      <c r="E1" s="49"/>
      <c r="F1" s="49"/>
      <c r="G1" s="49"/>
      <c r="H1" s="49"/>
      <c r="I1" s="49"/>
      <c r="J1" s="49"/>
    </row>
    <row r="2" spans="1:40" s="1" customFormat="1" ht="15" customHeight="1" x14ac:dyDescent="0.3">
      <c r="B2" s="122" t="s">
        <v>26</v>
      </c>
      <c r="C2" s="122"/>
      <c r="D2" s="122"/>
      <c r="E2" s="122"/>
      <c r="F2" s="122"/>
      <c r="G2" s="122"/>
      <c r="H2" s="122"/>
      <c r="I2" s="122"/>
      <c r="J2" s="122"/>
      <c r="K2" s="46"/>
      <c r="L2" s="46"/>
    </row>
    <row r="3" spans="1:40" s="1" customFormat="1" ht="20.100000000000001" customHeight="1" x14ac:dyDescent="0.3">
      <c r="B3" s="117" t="s">
        <v>17</v>
      </c>
      <c r="C3" s="117"/>
      <c r="D3" s="117"/>
      <c r="E3" s="117"/>
      <c r="F3" s="117"/>
      <c r="G3" s="52"/>
      <c r="H3" s="53" t="s">
        <v>18</v>
      </c>
      <c r="I3" s="53"/>
      <c r="J3" s="53"/>
      <c r="K3" s="53"/>
      <c r="L3" s="53"/>
      <c r="M3" s="52"/>
      <c r="N3" s="53" t="s">
        <v>19</v>
      </c>
      <c r="O3" s="53"/>
      <c r="P3" s="53"/>
      <c r="Q3" s="53"/>
      <c r="R3" s="53"/>
      <c r="S3" s="52"/>
      <c r="T3" s="53" t="s">
        <v>20</v>
      </c>
      <c r="U3" s="53"/>
      <c r="V3" s="53"/>
      <c r="W3" s="53"/>
      <c r="X3" s="53"/>
      <c r="Y3" s="52"/>
      <c r="Z3" s="53" t="s">
        <v>21</v>
      </c>
      <c r="AA3" s="53"/>
      <c r="AB3" s="53"/>
      <c r="AC3" s="53"/>
      <c r="AD3" s="53"/>
      <c r="AE3" s="51"/>
      <c r="AF3" s="51"/>
      <c r="AG3" s="51"/>
      <c r="AH3" s="51"/>
      <c r="AI3" s="51"/>
      <c r="AJ3" s="51"/>
      <c r="AK3" s="51"/>
      <c r="AL3" s="51"/>
      <c r="AM3" s="51"/>
      <c r="AN3" s="51"/>
    </row>
    <row r="4" spans="1:40" s="2" customFormat="1" ht="20.100000000000001" customHeight="1" x14ac:dyDescent="0.25">
      <c r="A4" s="3"/>
      <c r="B4" s="95" t="s">
        <v>23</v>
      </c>
      <c r="C4" s="104" t="str">
        <f>IF(ISBLANK(emprunt1)," ",emprunt1)</f>
        <v xml:space="preserve"> </v>
      </c>
      <c r="D4" s="113" t="s">
        <v>5</v>
      </c>
      <c r="E4" s="114"/>
      <c r="F4" s="105" t="str">
        <f>IF(ISBLANK(taux_emprunt1)," ",taux_emprunt1)</f>
        <v xml:space="preserve"> </v>
      </c>
      <c r="G4" s="3"/>
      <c r="H4" s="95" t="s">
        <v>23</v>
      </c>
      <c r="I4" s="109" t="str">
        <f>IF(ISBLANK(emprunt2)," ",emprunt2)</f>
        <v xml:space="preserve"> </v>
      </c>
      <c r="J4" s="113" t="s">
        <v>5</v>
      </c>
      <c r="K4" s="114"/>
      <c r="L4" s="105" t="str">
        <f>IF(ISBLANK(taux_emprunt2)," ",taux_emprunt2)</f>
        <v xml:space="preserve"> </v>
      </c>
      <c r="M4" s="4"/>
      <c r="N4" s="95" t="s">
        <v>23</v>
      </c>
      <c r="O4" s="104" t="str">
        <f>IF(ISBLANK(emprunt3)," ",emprunt3)</f>
        <v xml:space="preserve"> </v>
      </c>
      <c r="P4" s="113" t="s">
        <v>5</v>
      </c>
      <c r="Q4" s="114"/>
      <c r="R4" s="105" t="str">
        <f>IF(ISBLANK(taux_emprunt3)," ",taux_emprunt3)</f>
        <v xml:space="preserve"> </v>
      </c>
      <c r="S4" s="4"/>
      <c r="T4" s="95" t="s">
        <v>23</v>
      </c>
      <c r="U4" s="104" t="str">
        <f>IF(ISBLANK(emprunt4)," ",emprunt4)</f>
        <v xml:space="preserve"> </v>
      </c>
      <c r="V4" s="113" t="s">
        <v>5</v>
      </c>
      <c r="W4" s="114"/>
      <c r="X4" s="105" t="str">
        <f>IF(ISBLANK(taux_emprunt4)," ",taux_emprunt4)</f>
        <v xml:space="preserve"> </v>
      </c>
      <c r="Y4" s="4"/>
      <c r="Z4" s="95" t="s">
        <v>23</v>
      </c>
      <c r="AA4" s="104" t="str">
        <f>IF(ISBLANK(emprunt5)," ",emprunt5)</f>
        <v xml:space="preserve"> </v>
      </c>
      <c r="AB4" s="113" t="s">
        <v>5</v>
      </c>
      <c r="AC4" s="114"/>
      <c r="AD4" s="105" t="str">
        <f>IF(ISBLANK(taux_emprunt5)," ",taux_emprunt5)</f>
        <v xml:space="preserve"> </v>
      </c>
    </row>
    <row r="5" spans="1:40" s="2" customFormat="1" ht="20.100000000000001" customHeight="1" x14ac:dyDescent="0.25">
      <c r="B5" s="98" t="s">
        <v>24</v>
      </c>
      <c r="C5" s="106" t="str">
        <f>IF(ISBLANK('remboursements annuels'!C4)," ",'remboursements annuels'!C4)</f>
        <v xml:space="preserve"> </v>
      </c>
      <c r="D5" s="115" t="s">
        <v>6</v>
      </c>
      <c r="E5" s="116"/>
      <c r="F5" s="107" t="str">
        <f>IF(ISBLANK('remboursements annuels'!F4)," ",'remboursements annuels'!F4)</f>
        <v xml:space="preserve"> </v>
      </c>
      <c r="H5" s="98" t="s">
        <v>24</v>
      </c>
      <c r="I5" s="106" t="str">
        <f>IF(ISBLANK('remboursements annuels'!I4)," ",'remboursements annuels'!I4)</f>
        <v xml:space="preserve"> </v>
      </c>
      <c r="J5" s="115" t="s">
        <v>6</v>
      </c>
      <c r="K5" s="116"/>
      <c r="L5" s="107" t="str">
        <f>IF(ISBLANK('remboursements annuels'!L4)," ",'remboursements annuels'!L4)</f>
        <v xml:space="preserve"> </v>
      </c>
      <c r="N5" s="98" t="s">
        <v>24</v>
      </c>
      <c r="O5" s="106" t="str">
        <f>IF(ISBLANK('remboursements annuels'!O4)," ",'remboursements annuels'!O4)</f>
        <v xml:space="preserve"> </v>
      </c>
      <c r="P5" s="115" t="s">
        <v>6</v>
      </c>
      <c r="Q5" s="116"/>
      <c r="R5" s="107" t="str">
        <f>IF(ISBLANK('remboursements annuels'!R4)," ",'remboursements annuels'!R4)</f>
        <v xml:space="preserve"> </v>
      </c>
      <c r="T5" s="98" t="s">
        <v>24</v>
      </c>
      <c r="U5" s="106" t="str">
        <f>IF(ISBLANK('remboursements annuels'!U4)," ",'remboursements annuels'!U4)</f>
        <v xml:space="preserve"> </v>
      </c>
      <c r="V5" s="115" t="s">
        <v>6</v>
      </c>
      <c r="W5" s="116"/>
      <c r="X5" s="107" t="str">
        <f>IF(ISBLANK('remboursements annuels'!X4)," ",'remboursements annuels'!X4)</f>
        <v xml:space="preserve"> </v>
      </c>
      <c r="Z5" s="98" t="s">
        <v>24</v>
      </c>
      <c r="AA5" s="106" t="str">
        <f>IF(ISBLANK('remboursements annuels'!AA4)," ",'remboursements annuels'!AA4)</f>
        <v xml:space="preserve"> </v>
      </c>
      <c r="AB5" s="115" t="s">
        <v>6</v>
      </c>
      <c r="AC5" s="116"/>
      <c r="AD5" s="107" t="str">
        <f>IF(ISBLANK('remboursements annuels'!AD4)," ",'remboursements annuels'!AD4)</f>
        <v xml:space="preserve"> </v>
      </c>
    </row>
    <row r="6" spans="1:40" s="2" customFormat="1" ht="20.100000000000001" customHeight="1" x14ac:dyDescent="0.25">
      <c r="B6" s="120" t="s">
        <v>25</v>
      </c>
      <c r="C6" s="121"/>
      <c r="D6" s="108" t="str">
        <f>IF(ISBLANK('remboursements annuels'!D5)," ",'remboursements annuels'!D5)</f>
        <v xml:space="preserve"> </v>
      </c>
      <c r="E6" s="111" t="str">
        <f>IF(annuité_emprunt1=0," ",annuité_emprunt1)</f>
        <v xml:space="preserve"> </v>
      </c>
      <c r="F6" s="112"/>
      <c r="H6" s="120" t="s">
        <v>25</v>
      </c>
      <c r="I6" s="121"/>
      <c r="J6" s="108" t="str">
        <f>IF(ISBLANK('remboursements annuels'!J5)," ",'remboursements annuels'!J5)</f>
        <v xml:space="preserve"> </v>
      </c>
      <c r="K6" s="111" t="str">
        <f>IF(annuité_emprunt2=0," ",annuité_emprunt2)</f>
        <v xml:space="preserve"> </v>
      </c>
      <c r="L6" s="112"/>
      <c r="N6" s="120" t="s">
        <v>25</v>
      </c>
      <c r="O6" s="121"/>
      <c r="P6" s="108" t="str">
        <f>IF(ISBLANK('remboursements annuels'!P5)," ",'remboursements annuels'!P5)</f>
        <v xml:space="preserve"> </v>
      </c>
      <c r="Q6" s="111" t="str">
        <f>IF(annuité_emprunt3=0," ",annuité_emprunt3)</f>
        <v xml:space="preserve"> </v>
      </c>
      <c r="R6" s="112"/>
      <c r="T6" s="120" t="s">
        <v>25</v>
      </c>
      <c r="U6" s="121"/>
      <c r="V6" s="108" t="str">
        <f>IF(ISBLANK('remboursements annuels'!V5)," ",'remboursements annuels'!V5)</f>
        <v xml:space="preserve"> </v>
      </c>
      <c r="W6" s="111" t="str">
        <f>IF(annuité_emprunt4=0," ",annuité_emprunt4)</f>
        <v xml:space="preserve"> </v>
      </c>
      <c r="X6" s="112"/>
      <c r="Z6" s="120" t="s">
        <v>25</v>
      </c>
      <c r="AA6" s="121"/>
      <c r="AB6" s="108" t="str">
        <f>IF(ISBLANK('remboursements annuels'!AB5)," ",'remboursements annuels'!AB5)</f>
        <v xml:space="preserve"> </v>
      </c>
      <c r="AC6" s="111" t="str">
        <f>IF(annuité_emprunt5=0," ",annuité_emprunt5)</f>
        <v xml:space="preserve"> </v>
      </c>
      <c r="AD6" s="112"/>
    </row>
    <row r="7" spans="1:40" ht="3" customHeight="1" x14ac:dyDescent="0.25"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</row>
    <row r="8" spans="1:40" s="2" customFormat="1" ht="20.100000000000001" customHeight="1" x14ac:dyDescent="0.25">
      <c r="B8" s="123" t="s">
        <v>27</v>
      </c>
      <c r="C8" s="124"/>
      <c r="D8" s="124"/>
      <c r="E8" s="47"/>
      <c r="F8" s="21"/>
      <c r="G8" s="21"/>
      <c r="H8" s="123" t="s">
        <v>27</v>
      </c>
      <c r="I8" s="124"/>
      <c r="J8" s="124"/>
      <c r="K8" s="47"/>
      <c r="L8" s="21"/>
      <c r="M8" s="21"/>
      <c r="N8" s="123" t="s">
        <v>27</v>
      </c>
      <c r="O8" s="124"/>
      <c r="P8" s="124"/>
      <c r="Q8" s="47"/>
      <c r="R8" s="21"/>
      <c r="S8" s="21"/>
      <c r="T8" s="123" t="s">
        <v>27</v>
      </c>
      <c r="U8" s="124"/>
      <c r="V8" s="124"/>
      <c r="W8" s="47"/>
      <c r="X8" s="21"/>
      <c r="Y8" s="21"/>
      <c r="Z8" s="123" t="s">
        <v>27</v>
      </c>
      <c r="AA8" s="124"/>
      <c r="AB8" s="124"/>
      <c r="AC8" s="47"/>
      <c r="AD8" s="21"/>
    </row>
    <row r="9" spans="1:40" s="2" customFormat="1" ht="21.9" customHeight="1" x14ac:dyDescent="0.25">
      <c r="B9" s="94" t="str">
        <f>IF(ISBLANK('remboursements annuels'!D5)," ",IF('remboursements annuels'!D5="mensuel","Mois",IF('remboursements annuels'!D5="trimestriel","Trimestres",IF('remboursements annuels'!D5="semestriel","Semestres","Années"))))</f>
        <v xml:space="preserve"> </v>
      </c>
      <c r="C9" s="94" t="s">
        <v>4</v>
      </c>
      <c r="D9" s="94" t="s">
        <v>3</v>
      </c>
      <c r="E9" s="94" t="s">
        <v>8</v>
      </c>
      <c r="F9" s="94" t="s">
        <v>7</v>
      </c>
      <c r="H9" s="94" t="str">
        <f>IF(ISBLANK('remboursements annuels'!J5)," ",IF('remboursements annuels'!J5="mensuel","Mois",IF('remboursements annuels'!J5="trimestriel","Trimestres",IF('remboursements annuels'!J5="semestriel","Semestres","Années"))))</f>
        <v xml:space="preserve"> </v>
      </c>
      <c r="I9" s="94" t="s">
        <v>4</v>
      </c>
      <c r="J9" s="94" t="s">
        <v>3</v>
      </c>
      <c r="K9" s="94" t="s">
        <v>8</v>
      </c>
      <c r="L9" s="94" t="s">
        <v>7</v>
      </c>
      <c r="N9" s="94" t="str">
        <f>IF(ISBLANK('remboursements annuels'!P5)," ",IF('remboursements annuels'!P5="mensuel","Mois",IF('remboursements annuels'!P5="trimestriel","Trimestres",IF('remboursements annuels'!P5="semestriel","Semestres","Années"))))</f>
        <v xml:space="preserve"> </v>
      </c>
      <c r="O9" s="94" t="s">
        <v>4</v>
      </c>
      <c r="P9" s="94" t="s">
        <v>3</v>
      </c>
      <c r="Q9" s="94" t="s">
        <v>8</v>
      </c>
      <c r="R9" s="94" t="s">
        <v>7</v>
      </c>
      <c r="T9" s="94" t="str">
        <f>IF(ISBLANK('remboursements annuels'!V5)," ",IF('remboursements annuels'!V5="mensuel","Mois",IF('remboursements annuels'!V5="trimestriel","Trimestres",IF('remboursements annuels'!V5="semestriel","Semestres","Années"))))</f>
        <v xml:space="preserve"> </v>
      </c>
      <c r="U9" s="94" t="s">
        <v>4</v>
      </c>
      <c r="V9" s="94" t="s">
        <v>3</v>
      </c>
      <c r="W9" s="94" t="s">
        <v>8</v>
      </c>
      <c r="X9" s="94" t="s">
        <v>7</v>
      </c>
      <c r="Z9" s="94" t="str">
        <f>IF(ISBLANK('remboursements annuels'!AB5)," ",IF('remboursements annuels'!AB5="mensuel","Mois",IF('remboursements annuels'!AB5="trimestriel","Trimestres",IF('remboursements annuels'!AB5="semestriel","Semestres","Années"))))</f>
        <v xml:space="preserve"> </v>
      </c>
      <c r="AA9" s="94" t="s">
        <v>4</v>
      </c>
      <c r="AB9" s="94" t="s">
        <v>3</v>
      </c>
      <c r="AC9" s="94" t="s">
        <v>8</v>
      </c>
      <c r="AD9" s="94" t="s">
        <v>7</v>
      </c>
    </row>
    <row r="10" spans="1:40" s="2" customFormat="1" ht="20.100000000000001" customHeight="1" x14ac:dyDescent="0.25">
      <c r="B10" s="35">
        <v>1</v>
      </c>
      <c r="C10" s="36">
        <f t="shared" ref="C10:C73" si="0">ROUND(IF(B10&gt;annuité_emprunt1,0,IF(B10&gt;différé_emprunt1,-PMT((taux_emprunt1/périodicité_emprunt1),(annuité_emprunt1-différé_emprunt1),emprunt1),emprunt1*taux_emprunt1/périodicité_emprunt1)),2)</f>
        <v>0</v>
      </c>
      <c r="D10" s="37">
        <f t="shared" ref="D10:D73" si="1">IF(C10=0,0,C10-E10)</f>
        <v>0</v>
      </c>
      <c r="E10" s="37">
        <f>ROUND(IF(C10=0,0,IF(B10=annuité_emprunt1,emprunt1,IF(B10&gt;différé_emprunt1,-PPMT((taux_emprunt1/périodicité_emprunt1),B10-différé_emprunt1,(annuité_emprunt1-différé_emprunt1),emprunt1),0))),2)</f>
        <v>0</v>
      </c>
      <c r="F10" s="37">
        <f>emprunt1-E10</f>
        <v>0</v>
      </c>
      <c r="H10" s="35">
        <v>1</v>
      </c>
      <c r="I10" s="36">
        <f t="shared" ref="I10:I73" si="2">ROUND(IF(H10&gt;annuité_emprunt2,0,IF(H10&gt;différé_emprunt2,-PMT((taux_emprunt2/périodicité_emprunt2),(annuité_emprunt2-différé_emprunt2),emprunt2),emprunt2*taux_emprunt2/périodicité_emprunt2)),2)</f>
        <v>0</v>
      </c>
      <c r="J10" s="37">
        <f t="shared" ref="J10:J73" si="3">IF(I10=0,0,I10-K10)</f>
        <v>0</v>
      </c>
      <c r="K10" s="37">
        <f>ROUND(IF(I10=0,0,IF(H10=annuité_emprunt2,emprunt2,IF(H10&gt;différé_emprunt2,-PPMT((taux_emprunt2/périodicité_emprunt2),H10-différé_emprunt2,(annuité_emprunt2-différé_emprunt2),emprunt2),0))),2)</f>
        <v>0</v>
      </c>
      <c r="L10" s="37">
        <f>emprunt2-K10</f>
        <v>0</v>
      </c>
      <c r="N10" s="35">
        <v>1</v>
      </c>
      <c r="O10" s="36">
        <f t="shared" ref="O10:O73" si="4">ROUND(IF(N10&gt;annuité_emprunt3,0,IF(N10&gt;différé_emprunt3,-PMT((taux_emprunt3/périodicité_emprunt3),(annuité_emprunt3-différé_emprunt3),emprunt3),emprunt3*taux_emprunt3/périodicité_emprunt3)),2)</f>
        <v>0</v>
      </c>
      <c r="P10" s="37">
        <f t="shared" ref="P10:P73" si="5">IF(O10=0,0,O10-Q10)</f>
        <v>0</v>
      </c>
      <c r="Q10" s="37">
        <f>ROUND(IF(O10=0,0,IF(N10=annuité_emprunt3,emprunt3,IF(N10&gt;différé_emprunt3,-PPMT((taux_emprunt3/périodicité_emprunt3),N10-différé_emprunt3,(annuité_emprunt3-différé_emprunt3),emprunt3),0))),2)</f>
        <v>0</v>
      </c>
      <c r="R10" s="37">
        <f>emprunt3-Q10</f>
        <v>0</v>
      </c>
      <c r="T10" s="35">
        <v>1</v>
      </c>
      <c r="U10" s="36">
        <f t="shared" ref="U10:U73" si="6">ROUND(IF(T10&gt;annuité_emprunt4,0,IF(T10&gt;différé_emprunt4,-PMT((taux_emprunt4/périodicité_emprunt4),(annuité_emprunt4-différé_emprunt4),emprunt4),emprunt4*taux_emprunt4/périodicité_emprunt4)),2)</f>
        <v>0</v>
      </c>
      <c r="V10" s="37">
        <f t="shared" ref="V10:V73" si="7">IF(U10=0,0,U10-W10)</f>
        <v>0</v>
      </c>
      <c r="W10" s="37">
        <f>ROUND(IF(U10=0,0,IF(T10=annuité_emprunt4,emprunt4,IF(T10&gt;différé_emprunt4,-PPMT((taux_emprunt4/périodicité_emprunt4),T10-différé_emprunt4,(annuité_emprunt4-différé_emprunt4),emprunt4),0))),2)</f>
        <v>0</v>
      </c>
      <c r="X10" s="37">
        <f>emprunt4-W10</f>
        <v>0</v>
      </c>
      <c r="Z10" s="35">
        <v>1</v>
      </c>
      <c r="AA10" s="36">
        <f t="shared" ref="AA10:AA73" si="8">ROUND(IF(Z10&gt;annuité_emprunt5,0,IF(Z10&gt;différé_emprunt5,-PMT((taux_emprunt5/périodicité_emprunt5),(annuité_emprunt5-différé_emprunt5),emprunt5),emprunt5*taux_emprunt5/périodicité_emprunt5)),2)</f>
        <v>0</v>
      </c>
      <c r="AB10" s="37">
        <f t="shared" ref="AB10:AB73" si="9">IF(AA10=0,0,AA10-AC10)</f>
        <v>0</v>
      </c>
      <c r="AC10" s="37">
        <f>ROUND(IF(AA10=0,0,IF(Z10=annuité_emprunt5,emprunt5,IF(Z10&gt;différé_emprunt5,-PPMT((taux_emprunt5/périodicité_emprunt5),Z10-différé_emprunt5,(annuité_emprunt5-différé_emprunt5),emprunt5),0))),2)</f>
        <v>0</v>
      </c>
      <c r="AD10" s="37">
        <f>emprunt5-AC10</f>
        <v>0</v>
      </c>
    </row>
    <row r="11" spans="1:40" s="2" customFormat="1" ht="20.100000000000001" customHeight="1" x14ac:dyDescent="0.25">
      <c r="B11" s="29">
        <v>2</v>
      </c>
      <c r="C11" s="28">
        <f t="shared" si="0"/>
        <v>0</v>
      </c>
      <c r="D11" s="28">
        <f t="shared" si="1"/>
        <v>0</v>
      </c>
      <c r="E11" s="28">
        <f t="shared" ref="E11:E74" si="10">ROUND(IF(C11=0,0,IF(B11=annuité_emprunt1,F10,IF(B11&gt;différé_emprunt1,-PPMT((taux_emprunt1/périodicité_emprunt1),B11-différé_emprunt1,(annuité_emprunt1-différé_emprunt1),emprunt1),0))),2)</f>
        <v>0</v>
      </c>
      <c r="F11" s="28">
        <f t="shared" ref="F11:F74" si="11">F10-E11</f>
        <v>0</v>
      </c>
      <c r="H11" s="29">
        <v>2</v>
      </c>
      <c r="I11" s="28">
        <f t="shared" si="2"/>
        <v>0</v>
      </c>
      <c r="J11" s="28">
        <f t="shared" si="3"/>
        <v>0</v>
      </c>
      <c r="K11" s="28">
        <f t="shared" ref="K11:K74" si="12">ROUND(IF(I11=0,0,IF(H11=annuité_emprunt2,L10,IF(H11&gt;différé_emprunt2,-PPMT((taux_emprunt2/périodicité_emprunt2),H11-différé_emprunt2,(annuité_emprunt2-différé_emprunt2),emprunt2),0))),2)</f>
        <v>0</v>
      </c>
      <c r="L11" s="28">
        <f t="shared" ref="L11:L74" si="13">L10-K11</f>
        <v>0</v>
      </c>
      <c r="N11" s="29">
        <v>2</v>
      </c>
      <c r="O11" s="28">
        <f t="shared" si="4"/>
        <v>0</v>
      </c>
      <c r="P11" s="28">
        <f t="shared" si="5"/>
        <v>0</v>
      </c>
      <c r="Q11" s="28">
        <f t="shared" ref="Q11:Q74" si="14">ROUND(IF(O11=0,0,IF(N11=annuité_emprunt3,R10,IF(N11&gt;différé_emprunt3,-PPMT((taux_emprunt3/périodicité_emprunt3),N11-différé_emprunt3,(annuité_emprunt3-différé_emprunt3),emprunt3),0))),2)</f>
        <v>0</v>
      </c>
      <c r="R11" s="28">
        <f t="shared" ref="R11:R74" si="15">R10-Q11</f>
        <v>0</v>
      </c>
      <c r="T11" s="29">
        <v>2</v>
      </c>
      <c r="U11" s="28">
        <f t="shared" si="6"/>
        <v>0</v>
      </c>
      <c r="V11" s="28">
        <f t="shared" si="7"/>
        <v>0</v>
      </c>
      <c r="W11" s="28">
        <f t="shared" ref="W11:W74" si="16">ROUND(IF(U11=0,0,IF(T11=annuité_emprunt4,X10,IF(T11&gt;différé_emprunt4,-PPMT((taux_emprunt4/périodicité_emprunt4),T11-différé_emprunt4,(annuité_emprunt4-différé_emprunt4),emprunt4),0))),2)</f>
        <v>0</v>
      </c>
      <c r="X11" s="28">
        <f t="shared" ref="X11:X74" si="17">X10-W11</f>
        <v>0</v>
      </c>
      <c r="Z11" s="29">
        <v>2</v>
      </c>
      <c r="AA11" s="28">
        <f t="shared" si="8"/>
        <v>0</v>
      </c>
      <c r="AB11" s="28">
        <f t="shared" si="9"/>
        <v>0</v>
      </c>
      <c r="AC11" s="28">
        <f t="shared" ref="AC11:AC74" si="18">ROUND(IF(AA11=0,0,IF(Z11=annuité_emprunt5,AD10,IF(Z11&gt;différé_emprunt5,-PPMT((taux_emprunt5/périodicité_emprunt5),Z11-différé_emprunt5,(annuité_emprunt5-différé_emprunt5),emprunt5),0))),2)</f>
        <v>0</v>
      </c>
      <c r="AD11" s="28">
        <f t="shared" ref="AD11:AD74" si="19">AD10-AC11</f>
        <v>0</v>
      </c>
    </row>
    <row r="12" spans="1:40" s="2" customFormat="1" ht="20.100000000000001" customHeight="1" x14ac:dyDescent="0.25">
      <c r="B12" s="30">
        <f t="shared" ref="B12:B75" si="20">1+B11</f>
        <v>3</v>
      </c>
      <c r="C12" s="28">
        <f t="shared" si="0"/>
        <v>0</v>
      </c>
      <c r="D12" s="28">
        <f t="shared" si="1"/>
        <v>0</v>
      </c>
      <c r="E12" s="28">
        <f t="shared" si="10"/>
        <v>0</v>
      </c>
      <c r="F12" s="28">
        <f t="shared" si="11"/>
        <v>0</v>
      </c>
      <c r="H12" s="30">
        <f t="shared" ref="H12:H75" si="21">1+H11</f>
        <v>3</v>
      </c>
      <c r="I12" s="28">
        <f t="shared" si="2"/>
        <v>0</v>
      </c>
      <c r="J12" s="28">
        <f t="shared" si="3"/>
        <v>0</v>
      </c>
      <c r="K12" s="28">
        <f t="shared" si="12"/>
        <v>0</v>
      </c>
      <c r="L12" s="28">
        <f t="shared" si="13"/>
        <v>0</v>
      </c>
      <c r="N12" s="30">
        <f t="shared" ref="N12:N75" si="22">1+N11</f>
        <v>3</v>
      </c>
      <c r="O12" s="28">
        <f t="shared" si="4"/>
        <v>0</v>
      </c>
      <c r="P12" s="28">
        <f t="shared" si="5"/>
        <v>0</v>
      </c>
      <c r="Q12" s="28">
        <f t="shared" si="14"/>
        <v>0</v>
      </c>
      <c r="R12" s="28">
        <f t="shared" si="15"/>
        <v>0</v>
      </c>
      <c r="T12" s="30">
        <f t="shared" ref="T12:T75" si="23">1+T11</f>
        <v>3</v>
      </c>
      <c r="U12" s="28">
        <f t="shared" si="6"/>
        <v>0</v>
      </c>
      <c r="V12" s="28">
        <f t="shared" si="7"/>
        <v>0</v>
      </c>
      <c r="W12" s="28">
        <f t="shared" si="16"/>
        <v>0</v>
      </c>
      <c r="X12" s="28">
        <f t="shared" si="17"/>
        <v>0</v>
      </c>
      <c r="Z12" s="30">
        <f t="shared" ref="Z12:Z75" si="24">1+Z11</f>
        <v>3</v>
      </c>
      <c r="AA12" s="28">
        <f t="shared" si="8"/>
        <v>0</v>
      </c>
      <c r="AB12" s="28">
        <f t="shared" si="9"/>
        <v>0</v>
      </c>
      <c r="AC12" s="28">
        <f t="shared" si="18"/>
        <v>0</v>
      </c>
      <c r="AD12" s="28">
        <f t="shared" si="19"/>
        <v>0</v>
      </c>
    </row>
    <row r="13" spans="1:40" s="2" customFormat="1" ht="20.100000000000001" customHeight="1" x14ac:dyDescent="0.25">
      <c r="B13" s="30">
        <f t="shared" si="20"/>
        <v>4</v>
      </c>
      <c r="C13" s="28">
        <f t="shared" si="0"/>
        <v>0</v>
      </c>
      <c r="D13" s="28">
        <f t="shared" si="1"/>
        <v>0</v>
      </c>
      <c r="E13" s="28">
        <f t="shared" si="10"/>
        <v>0</v>
      </c>
      <c r="F13" s="28">
        <f t="shared" si="11"/>
        <v>0</v>
      </c>
      <c r="H13" s="30">
        <f t="shared" si="21"/>
        <v>4</v>
      </c>
      <c r="I13" s="28">
        <f t="shared" si="2"/>
        <v>0</v>
      </c>
      <c r="J13" s="28">
        <f t="shared" si="3"/>
        <v>0</v>
      </c>
      <c r="K13" s="28">
        <f t="shared" si="12"/>
        <v>0</v>
      </c>
      <c r="L13" s="28">
        <f t="shared" si="13"/>
        <v>0</v>
      </c>
      <c r="N13" s="30">
        <f t="shared" si="22"/>
        <v>4</v>
      </c>
      <c r="O13" s="28">
        <f t="shared" si="4"/>
        <v>0</v>
      </c>
      <c r="P13" s="28">
        <f t="shared" si="5"/>
        <v>0</v>
      </c>
      <c r="Q13" s="28">
        <f t="shared" si="14"/>
        <v>0</v>
      </c>
      <c r="R13" s="28">
        <f t="shared" si="15"/>
        <v>0</v>
      </c>
      <c r="T13" s="30">
        <f t="shared" si="23"/>
        <v>4</v>
      </c>
      <c r="U13" s="28">
        <f t="shared" si="6"/>
        <v>0</v>
      </c>
      <c r="V13" s="28">
        <f t="shared" si="7"/>
        <v>0</v>
      </c>
      <c r="W13" s="28">
        <f t="shared" si="16"/>
        <v>0</v>
      </c>
      <c r="X13" s="28">
        <f t="shared" si="17"/>
        <v>0</v>
      </c>
      <c r="Z13" s="30">
        <f t="shared" si="24"/>
        <v>4</v>
      </c>
      <c r="AA13" s="28">
        <f t="shared" si="8"/>
        <v>0</v>
      </c>
      <c r="AB13" s="28">
        <f t="shared" si="9"/>
        <v>0</v>
      </c>
      <c r="AC13" s="28">
        <f t="shared" si="18"/>
        <v>0</v>
      </c>
      <c r="AD13" s="28">
        <f t="shared" si="19"/>
        <v>0</v>
      </c>
    </row>
    <row r="14" spans="1:40" s="2" customFormat="1" ht="20.100000000000001" customHeight="1" x14ac:dyDescent="0.25">
      <c r="B14" s="30">
        <f t="shared" si="20"/>
        <v>5</v>
      </c>
      <c r="C14" s="28">
        <f t="shared" si="0"/>
        <v>0</v>
      </c>
      <c r="D14" s="28">
        <f t="shared" si="1"/>
        <v>0</v>
      </c>
      <c r="E14" s="28">
        <f t="shared" si="10"/>
        <v>0</v>
      </c>
      <c r="F14" s="28">
        <f t="shared" si="11"/>
        <v>0</v>
      </c>
      <c r="H14" s="30">
        <f t="shared" si="21"/>
        <v>5</v>
      </c>
      <c r="I14" s="28">
        <f t="shared" si="2"/>
        <v>0</v>
      </c>
      <c r="J14" s="28">
        <f t="shared" si="3"/>
        <v>0</v>
      </c>
      <c r="K14" s="28">
        <f t="shared" si="12"/>
        <v>0</v>
      </c>
      <c r="L14" s="28">
        <f t="shared" si="13"/>
        <v>0</v>
      </c>
      <c r="N14" s="30">
        <f t="shared" si="22"/>
        <v>5</v>
      </c>
      <c r="O14" s="28">
        <f t="shared" si="4"/>
        <v>0</v>
      </c>
      <c r="P14" s="28">
        <f t="shared" si="5"/>
        <v>0</v>
      </c>
      <c r="Q14" s="28">
        <f t="shared" si="14"/>
        <v>0</v>
      </c>
      <c r="R14" s="28">
        <f t="shared" si="15"/>
        <v>0</v>
      </c>
      <c r="T14" s="30">
        <f t="shared" si="23"/>
        <v>5</v>
      </c>
      <c r="U14" s="28">
        <f t="shared" si="6"/>
        <v>0</v>
      </c>
      <c r="V14" s="28">
        <f t="shared" si="7"/>
        <v>0</v>
      </c>
      <c r="W14" s="28">
        <f t="shared" si="16"/>
        <v>0</v>
      </c>
      <c r="X14" s="28">
        <f t="shared" si="17"/>
        <v>0</v>
      </c>
      <c r="Z14" s="30">
        <f t="shared" si="24"/>
        <v>5</v>
      </c>
      <c r="AA14" s="28">
        <f t="shared" si="8"/>
        <v>0</v>
      </c>
      <c r="AB14" s="28">
        <f t="shared" si="9"/>
        <v>0</v>
      </c>
      <c r="AC14" s="28">
        <f t="shared" si="18"/>
        <v>0</v>
      </c>
      <c r="AD14" s="28">
        <f t="shared" si="19"/>
        <v>0</v>
      </c>
    </row>
    <row r="15" spans="1:40" s="2" customFormat="1" ht="20.100000000000001" customHeight="1" x14ac:dyDescent="0.25">
      <c r="B15" s="30">
        <f t="shared" si="20"/>
        <v>6</v>
      </c>
      <c r="C15" s="28">
        <f t="shared" si="0"/>
        <v>0</v>
      </c>
      <c r="D15" s="28">
        <f t="shared" si="1"/>
        <v>0</v>
      </c>
      <c r="E15" s="28">
        <f t="shared" si="10"/>
        <v>0</v>
      </c>
      <c r="F15" s="28">
        <f t="shared" si="11"/>
        <v>0</v>
      </c>
      <c r="H15" s="30">
        <f t="shared" si="21"/>
        <v>6</v>
      </c>
      <c r="I15" s="28">
        <f t="shared" si="2"/>
        <v>0</v>
      </c>
      <c r="J15" s="28">
        <f t="shared" si="3"/>
        <v>0</v>
      </c>
      <c r="K15" s="28">
        <f t="shared" si="12"/>
        <v>0</v>
      </c>
      <c r="L15" s="28">
        <f t="shared" si="13"/>
        <v>0</v>
      </c>
      <c r="N15" s="30">
        <f t="shared" si="22"/>
        <v>6</v>
      </c>
      <c r="O15" s="28">
        <f t="shared" si="4"/>
        <v>0</v>
      </c>
      <c r="P15" s="28">
        <f t="shared" si="5"/>
        <v>0</v>
      </c>
      <c r="Q15" s="28">
        <f t="shared" si="14"/>
        <v>0</v>
      </c>
      <c r="R15" s="28">
        <f t="shared" si="15"/>
        <v>0</v>
      </c>
      <c r="T15" s="30">
        <f t="shared" si="23"/>
        <v>6</v>
      </c>
      <c r="U15" s="28">
        <f t="shared" si="6"/>
        <v>0</v>
      </c>
      <c r="V15" s="28">
        <f t="shared" si="7"/>
        <v>0</v>
      </c>
      <c r="W15" s="28">
        <f t="shared" si="16"/>
        <v>0</v>
      </c>
      <c r="X15" s="28">
        <f t="shared" si="17"/>
        <v>0</v>
      </c>
      <c r="Z15" s="30">
        <f t="shared" si="24"/>
        <v>6</v>
      </c>
      <c r="AA15" s="28">
        <f t="shared" si="8"/>
        <v>0</v>
      </c>
      <c r="AB15" s="28">
        <f t="shared" si="9"/>
        <v>0</v>
      </c>
      <c r="AC15" s="28">
        <f t="shared" si="18"/>
        <v>0</v>
      </c>
      <c r="AD15" s="28">
        <f t="shared" si="19"/>
        <v>0</v>
      </c>
    </row>
    <row r="16" spans="1:40" s="2" customFormat="1" ht="20.100000000000001" customHeight="1" x14ac:dyDescent="0.25">
      <c r="B16" s="30">
        <f t="shared" si="20"/>
        <v>7</v>
      </c>
      <c r="C16" s="28">
        <f t="shared" si="0"/>
        <v>0</v>
      </c>
      <c r="D16" s="28">
        <f t="shared" si="1"/>
        <v>0</v>
      </c>
      <c r="E16" s="28">
        <f t="shared" si="10"/>
        <v>0</v>
      </c>
      <c r="F16" s="28">
        <f t="shared" si="11"/>
        <v>0</v>
      </c>
      <c r="H16" s="30">
        <f t="shared" si="21"/>
        <v>7</v>
      </c>
      <c r="I16" s="28">
        <f t="shared" si="2"/>
        <v>0</v>
      </c>
      <c r="J16" s="28">
        <f t="shared" si="3"/>
        <v>0</v>
      </c>
      <c r="K16" s="28">
        <f t="shared" si="12"/>
        <v>0</v>
      </c>
      <c r="L16" s="28">
        <f t="shared" si="13"/>
        <v>0</v>
      </c>
      <c r="N16" s="30">
        <f t="shared" si="22"/>
        <v>7</v>
      </c>
      <c r="O16" s="28">
        <f t="shared" si="4"/>
        <v>0</v>
      </c>
      <c r="P16" s="28">
        <f t="shared" si="5"/>
        <v>0</v>
      </c>
      <c r="Q16" s="28">
        <f t="shared" si="14"/>
        <v>0</v>
      </c>
      <c r="R16" s="28">
        <f t="shared" si="15"/>
        <v>0</v>
      </c>
      <c r="T16" s="30">
        <f t="shared" si="23"/>
        <v>7</v>
      </c>
      <c r="U16" s="28">
        <f t="shared" si="6"/>
        <v>0</v>
      </c>
      <c r="V16" s="28">
        <f t="shared" si="7"/>
        <v>0</v>
      </c>
      <c r="W16" s="28">
        <f t="shared" si="16"/>
        <v>0</v>
      </c>
      <c r="X16" s="28">
        <f t="shared" si="17"/>
        <v>0</v>
      </c>
      <c r="Z16" s="30">
        <f t="shared" si="24"/>
        <v>7</v>
      </c>
      <c r="AA16" s="28">
        <f t="shared" si="8"/>
        <v>0</v>
      </c>
      <c r="AB16" s="28">
        <f t="shared" si="9"/>
        <v>0</v>
      </c>
      <c r="AC16" s="28">
        <f t="shared" si="18"/>
        <v>0</v>
      </c>
      <c r="AD16" s="28">
        <f t="shared" si="19"/>
        <v>0</v>
      </c>
    </row>
    <row r="17" spans="2:30" s="2" customFormat="1" ht="20.100000000000001" customHeight="1" x14ac:dyDescent="0.25">
      <c r="B17" s="30">
        <f t="shared" si="20"/>
        <v>8</v>
      </c>
      <c r="C17" s="28">
        <f t="shared" si="0"/>
        <v>0</v>
      </c>
      <c r="D17" s="28">
        <f t="shared" si="1"/>
        <v>0</v>
      </c>
      <c r="E17" s="28">
        <f t="shared" si="10"/>
        <v>0</v>
      </c>
      <c r="F17" s="28">
        <f t="shared" si="11"/>
        <v>0</v>
      </c>
      <c r="H17" s="30">
        <f t="shared" si="21"/>
        <v>8</v>
      </c>
      <c r="I17" s="28">
        <f t="shared" si="2"/>
        <v>0</v>
      </c>
      <c r="J17" s="28">
        <f t="shared" si="3"/>
        <v>0</v>
      </c>
      <c r="K17" s="28">
        <f t="shared" si="12"/>
        <v>0</v>
      </c>
      <c r="L17" s="28">
        <f t="shared" si="13"/>
        <v>0</v>
      </c>
      <c r="N17" s="30">
        <f t="shared" si="22"/>
        <v>8</v>
      </c>
      <c r="O17" s="28">
        <f t="shared" si="4"/>
        <v>0</v>
      </c>
      <c r="P17" s="28">
        <f t="shared" si="5"/>
        <v>0</v>
      </c>
      <c r="Q17" s="28">
        <f t="shared" si="14"/>
        <v>0</v>
      </c>
      <c r="R17" s="28">
        <f t="shared" si="15"/>
        <v>0</v>
      </c>
      <c r="T17" s="30">
        <f t="shared" si="23"/>
        <v>8</v>
      </c>
      <c r="U17" s="28">
        <f t="shared" si="6"/>
        <v>0</v>
      </c>
      <c r="V17" s="28">
        <f t="shared" si="7"/>
        <v>0</v>
      </c>
      <c r="W17" s="28">
        <f t="shared" si="16"/>
        <v>0</v>
      </c>
      <c r="X17" s="28">
        <f t="shared" si="17"/>
        <v>0</v>
      </c>
      <c r="Z17" s="30">
        <f t="shared" si="24"/>
        <v>8</v>
      </c>
      <c r="AA17" s="28">
        <f t="shared" si="8"/>
        <v>0</v>
      </c>
      <c r="AB17" s="28">
        <f t="shared" si="9"/>
        <v>0</v>
      </c>
      <c r="AC17" s="28">
        <f t="shared" si="18"/>
        <v>0</v>
      </c>
      <c r="AD17" s="28">
        <f t="shared" si="19"/>
        <v>0</v>
      </c>
    </row>
    <row r="18" spans="2:30" s="2" customFormat="1" ht="20.100000000000001" customHeight="1" x14ac:dyDescent="0.25">
      <c r="B18" s="30">
        <f t="shared" si="20"/>
        <v>9</v>
      </c>
      <c r="C18" s="28">
        <f t="shared" si="0"/>
        <v>0</v>
      </c>
      <c r="D18" s="28">
        <f t="shared" si="1"/>
        <v>0</v>
      </c>
      <c r="E18" s="28">
        <f t="shared" si="10"/>
        <v>0</v>
      </c>
      <c r="F18" s="28">
        <f t="shared" si="11"/>
        <v>0</v>
      </c>
      <c r="H18" s="30">
        <f t="shared" si="21"/>
        <v>9</v>
      </c>
      <c r="I18" s="28">
        <f t="shared" si="2"/>
        <v>0</v>
      </c>
      <c r="J18" s="28">
        <f t="shared" si="3"/>
        <v>0</v>
      </c>
      <c r="K18" s="28">
        <f t="shared" si="12"/>
        <v>0</v>
      </c>
      <c r="L18" s="28">
        <f t="shared" si="13"/>
        <v>0</v>
      </c>
      <c r="N18" s="30">
        <f t="shared" si="22"/>
        <v>9</v>
      </c>
      <c r="O18" s="28">
        <f t="shared" si="4"/>
        <v>0</v>
      </c>
      <c r="P18" s="28">
        <f t="shared" si="5"/>
        <v>0</v>
      </c>
      <c r="Q18" s="28">
        <f t="shared" si="14"/>
        <v>0</v>
      </c>
      <c r="R18" s="28">
        <f t="shared" si="15"/>
        <v>0</v>
      </c>
      <c r="T18" s="30">
        <f t="shared" si="23"/>
        <v>9</v>
      </c>
      <c r="U18" s="28">
        <f t="shared" si="6"/>
        <v>0</v>
      </c>
      <c r="V18" s="28">
        <f t="shared" si="7"/>
        <v>0</v>
      </c>
      <c r="W18" s="28">
        <f t="shared" si="16"/>
        <v>0</v>
      </c>
      <c r="X18" s="28">
        <f t="shared" si="17"/>
        <v>0</v>
      </c>
      <c r="Z18" s="30">
        <f t="shared" si="24"/>
        <v>9</v>
      </c>
      <c r="AA18" s="28">
        <f t="shared" si="8"/>
        <v>0</v>
      </c>
      <c r="AB18" s="28">
        <f t="shared" si="9"/>
        <v>0</v>
      </c>
      <c r="AC18" s="28">
        <f t="shared" si="18"/>
        <v>0</v>
      </c>
      <c r="AD18" s="28">
        <f t="shared" si="19"/>
        <v>0</v>
      </c>
    </row>
    <row r="19" spans="2:30" s="2" customFormat="1" ht="20.100000000000001" customHeight="1" x14ac:dyDescent="0.25">
      <c r="B19" s="30">
        <f t="shared" si="20"/>
        <v>10</v>
      </c>
      <c r="C19" s="28">
        <f t="shared" si="0"/>
        <v>0</v>
      </c>
      <c r="D19" s="28">
        <f t="shared" si="1"/>
        <v>0</v>
      </c>
      <c r="E19" s="28">
        <f t="shared" si="10"/>
        <v>0</v>
      </c>
      <c r="F19" s="28">
        <f t="shared" si="11"/>
        <v>0</v>
      </c>
      <c r="H19" s="30">
        <f t="shared" si="21"/>
        <v>10</v>
      </c>
      <c r="I19" s="28">
        <f t="shared" si="2"/>
        <v>0</v>
      </c>
      <c r="J19" s="28">
        <f t="shared" si="3"/>
        <v>0</v>
      </c>
      <c r="K19" s="28">
        <f t="shared" si="12"/>
        <v>0</v>
      </c>
      <c r="L19" s="28">
        <f t="shared" si="13"/>
        <v>0</v>
      </c>
      <c r="N19" s="30">
        <f t="shared" si="22"/>
        <v>10</v>
      </c>
      <c r="O19" s="28">
        <f t="shared" si="4"/>
        <v>0</v>
      </c>
      <c r="P19" s="28">
        <f t="shared" si="5"/>
        <v>0</v>
      </c>
      <c r="Q19" s="28">
        <f t="shared" si="14"/>
        <v>0</v>
      </c>
      <c r="R19" s="28">
        <f t="shared" si="15"/>
        <v>0</v>
      </c>
      <c r="T19" s="30">
        <f t="shared" si="23"/>
        <v>10</v>
      </c>
      <c r="U19" s="28">
        <f t="shared" si="6"/>
        <v>0</v>
      </c>
      <c r="V19" s="28">
        <f t="shared" si="7"/>
        <v>0</v>
      </c>
      <c r="W19" s="28">
        <f t="shared" si="16"/>
        <v>0</v>
      </c>
      <c r="X19" s="28">
        <f t="shared" si="17"/>
        <v>0</v>
      </c>
      <c r="Z19" s="30">
        <f t="shared" si="24"/>
        <v>10</v>
      </c>
      <c r="AA19" s="28">
        <f t="shared" si="8"/>
        <v>0</v>
      </c>
      <c r="AB19" s="28">
        <f t="shared" si="9"/>
        <v>0</v>
      </c>
      <c r="AC19" s="28">
        <f t="shared" si="18"/>
        <v>0</v>
      </c>
      <c r="AD19" s="28">
        <f t="shared" si="19"/>
        <v>0</v>
      </c>
    </row>
    <row r="20" spans="2:30" s="2" customFormat="1" ht="20.100000000000001" customHeight="1" x14ac:dyDescent="0.25">
      <c r="B20" s="30">
        <f t="shared" si="20"/>
        <v>11</v>
      </c>
      <c r="C20" s="28">
        <f t="shared" si="0"/>
        <v>0</v>
      </c>
      <c r="D20" s="28">
        <f t="shared" si="1"/>
        <v>0</v>
      </c>
      <c r="E20" s="28">
        <f t="shared" si="10"/>
        <v>0</v>
      </c>
      <c r="F20" s="28">
        <f t="shared" si="11"/>
        <v>0</v>
      </c>
      <c r="H20" s="30">
        <f t="shared" si="21"/>
        <v>11</v>
      </c>
      <c r="I20" s="28">
        <f t="shared" si="2"/>
        <v>0</v>
      </c>
      <c r="J20" s="28">
        <f t="shared" si="3"/>
        <v>0</v>
      </c>
      <c r="K20" s="28">
        <f t="shared" si="12"/>
        <v>0</v>
      </c>
      <c r="L20" s="28">
        <f t="shared" si="13"/>
        <v>0</v>
      </c>
      <c r="N20" s="30">
        <f t="shared" si="22"/>
        <v>11</v>
      </c>
      <c r="O20" s="28">
        <f t="shared" si="4"/>
        <v>0</v>
      </c>
      <c r="P20" s="28">
        <f t="shared" si="5"/>
        <v>0</v>
      </c>
      <c r="Q20" s="28">
        <f t="shared" si="14"/>
        <v>0</v>
      </c>
      <c r="R20" s="28">
        <f t="shared" si="15"/>
        <v>0</v>
      </c>
      <c r="T20" s="30">
        <f t="shared" si="23"/>
        <v>11</v>
      </c>
      <c r="U20" s="28">
        <f t="shared" si="6"/>
        <v>0</v>
      </c>
      <c r="V20" s="28">
        <f t="shared" si="7"/>
        <v>0</v>
      </c>
      <c r="W20" s="28">
        <f t="shared" si="16"/>
        <v>0</v>
      </c>
      <c r="X20" s="28">
        <f t="shared" si="17"/>
        <v>0</v>
      </c>
      <c r="Z20" s="30">
        <f t="shared" si="24"/>
        <v>11</v>
      </c>
      <c r="AA20" s="28">
        <f t="shared" si="8"/>
        <v>0</v>
      </c>
      <c r="AB20" s="28">
        <f t="shared" si="9"/>
        <v>0</v>
      </c>
      <c r="AC20" s="28">
        <f t="shared" si="18"/>
        <v>0</v>
      </c>
      <c r="AD20" s="28">
        <f t="shared" si="19"/>
        <v>0</v>
      </c>
    </row>
    <row r="21" spans="2:30" s="2" customFormat="1" ht="20.100000000000001" customHeight="1" x14ac:dyDescent="0.25">
      <c r="B21" s="30">
        <f t="shared" si="20"/>
        <v>12</v>
      </c>
      <c r="C21" s="28">
        <f t="shared" si="0"/>
        <v>0</v>
      </c>
      <c r="D21" s="28">
        <f t="shared" si="1"/>
        <v>0</v>
      </c>
      <c r="E21" s="28">
        <f t="shared" si="10"/>
        <v>0</v>
      </c>
      <c r="F21" s="28">
        <f t="shared" si="11"/>
        <v>0</v>
      </c>
      <c r="H21" s="30">
        <f t="shared" si="21"/>
        <v>12</v>
      </c>
      <c r="I21" s="28">
        <f t="shared" si="2"/>
        <v>0</v>
      </c>
      <c r="J21" s="28">
        <f t="shared" si="3"/>
        <v>0</v>
      </c>
      <c r="K21" s="28">
        <f t="shared" si="12"/>
        <v>0</v>
      </c>
      <c r="L21" s="28">
        <f t="shared" si="13"/>
        <v>0</v>
      </c>
      <c r="N21" s="30">
        <f t="shared" si="22"/>
        <v>12</v>
      </c>
      <c r="O21" s="28">
        <f t="shared" si="4"/>
        <v>0</v>
      </c>
      <c r="P21" s="28">
        <f t="shared" si="5"/>
        <v>0</v>
      </c>
      <c r="Q21" s="28">
        <f t="shared" si="14"/>
        <v>0</v>
      </c>
      <c r="R21" s="28">
        <f t="shared" si="15"/>
        <v>0</v>
      </c>
      <c r="T21" s="30">
        <f t="shared" si="23"/>
        <v>12</v>
      </c>
      <c r="U21" s="28">
        <f t="shared" si="6"/>
        <v>0</v>
      </c>
      <c r="V21" s="28">
        <f t="shared" si="7"/>
        <v>0</v>
      </c>
      <c r="W21" s="28">
        <f t="shared" si="16"/>
        <v>0</v>
      </c>
      <c r="X21" s="28">
        <f t="shared" si="17"/>
        <v>0</v>
      </c>
      <c r="Z21" s="30">
        <f t="shared" si="24"/>
        <v>12</v>
      </c>
      <c r="AA21" s="28">
        <f t="shared" si="8"/>
        <v>0</v>
      </c>
      <c r="AB21" s="28">
        <f t="shared" si="9"/>
        <v>0</v>
      </c>
      <c r="AC21" s="28">
        <f t="shared" si="18"/>
        <v>0</v>
      </c>
      <c r="AD21" s="28">
        <f t="shared" si="19"/>
        <v>0</v>
      </c>
    </row>
    <row r="22" spans="2:30" s="2" customFormat="1" ht="20.100000000000001" customHeight="1" x14ac:dyDescent="0.25">
      <c r="B22" s="30">
        <f t="shared" si="20"/>
        <v>13</v>
      </c>
      <c r="C22" s="28">
        <f t="shared" si="0"/>
        <v>0</v>
      </c>
      <c r="D22" s="28">
        <f t="shared" si="1"/>
        <v>0</v>
      </c>
      <c r="E22" s="28">
        <f t="shared" si="10"/>
        <v>0</v>
      </c>
      <c r="F22" s="28">
        <f t="shared" si="11"/>
        <v>0</v>
      </c>
      <c r="H22" s="30">
        <f t="shared" si="21"/>
        <v>13</v>
      </c>
      <c r="I22" s="28">
        <f t="shared" si="2"/>
        <v>0</v>
      </c>
      <c r="J22" s="28">
        <f t="shared" si="3"/>
        <v>0</v>
      </c>
      <c r="K22" s="28">
        <f t="shared" si="12"/>
        <v>0</v>
      </c>
      <c r="L22" s="28">
        <f t="shared" si="13"/>
        <v>0</v>
      </c>
      <c r="N22" s="30">
        <f t="shared" si="22"/>
        <v>13</v>
      </c>
      <c r="O22" s="28">
        <f t="shared" si="4"/>
        <v>0</v>
      </c>
      <c r="P22" s="28">
        <f t="shared" si="5"/>
        <v>0</v>
      </c>
      <c r="Q22" s="28">
        <f t="shared" si="14"/>
        <v>0</v>
      </c>
      <c r="R22" s="28">
        <f t="shared" si="15"/>
        <v>0</v>
      </c>
      <c r="T22" s="30">
        <f t="shared" si="23"/>
        <v>13</v>
      </c>
      <c r="U22" s="28">
        <f t="shared" si="6"/>
        <v>0</v>
      </c>
      <c r="V22" s="28">
        <f t="shared" si="7"/>
        <v>0</v>
      </c>
      <c r="W22" s="28">
        <f t="shared" si="16"/>
        <v>0</v>
      </c>
      <c r="X22" s="28">
        <f t="shared" si="17"/>
        <v>0</v>
      </c>
      <c r="Z22" s="30">
        <f t="shared" si="24"/>
        <v>13</v>
      </c>
      <c r="AA22" s="28">
        <f t="shared" si="8"/>
        <v>0</v>
      </c>
      <c r="AB22" s="28">
        <f t="shared" si="9"/>
        <v>0</v>
      </c>
      <c r="AC22" s="28">
        <f t="shared" si="18"/>
        <v>0</v>
      </c>
      <c r="AD22" s="28">
        <f t="shared" si="19"/>
        <v>0</v>
      </c>
    </row>
    <row r="23" spans="2:30" s="2" customFormat="1" ht="20.100000000000001" customHeight="1" x14ac:dyDescent="0.25">
      <c r="B23" s="30">
        <f t="shared" si="20"/>
        <v>14</v>
      </c>
      <c r="C23" s="28">
        <f t="shared" si="0"/>
        <v>0</v>
      </c>
      <c r="D23" s="28">
        <f t="shared" si="1"/>
        <v>0</v>
      </c>
      <c r="E23" s="28">
        <f t="shared" si="10"/>
        <v>0</v>
      </c>
      <c r="F23" s="28">
        <f t="shared" si="11"/>
        <v>0</v>
      </c>
      <c r="H23" s="30">
        <f t="shared" si="21"/>
        <v>14</v>
      </c>
      <c r="I23" s="28">
        <f t="shared" si="2"/>
        <v>0</v>
      </c>
      <c r="J23" s="28">
        <f t="shared" si="3"/>
        <v>0</v>
      </c>
      <c r="K23" s="28">
        <f t="shared" si="12"/>
        <v>0</v>
      </c>
      <c r="L23" s="28">
        <f t="shared" si="13"/>
        <v>0</v>
      </c>
      <c r="N23" s="30">
        <f t="shared" si="22"/>
        <v>14</v>
      </c>
      <c r="O23" s="28">
        <f t="shared" si="4"/>
        <v>0</v>
      </c>
      <c r="P23" s="28">
        <f t="shared" si="5"/>
        <v>0</v>
      </c>
      <c r="Q23" s="28">
        <f t="shared" si="14"/>
        <v>0</v>
      </c>
      <c r="R23" s="28">
        <f t="shared" si="15"/>
        <v>0</v>
      </c>
      <c r="T23" s="30">
        <f t="shared" si="23"/>
        <v>14</v>
      </c>
      <c r="U23" s="28">
        <f t="shared" si="6"/>
        <v>0</v>
      </c>
      <c r="V23" s="28">
        <f t="shared" si="7"/>
        <v>0</v>
      </c>
      <c r="W23" s="28">
        <f t="shared" si="16"/>
        <v>0</v>
      </c>
      <c r="X23" s="28">
        <f t="shared" si="17"/>
        <v>0</v>
      </c>
      <c r="Z23" s="30">
        <f t="shared" si="24"/>
        <v>14</v>
      </c>
      <c r="AA23" s="28">
        <f t="shared" si="8"/>
        <v>0</v>
      </c>
      <c r="AB23" s="28">
        <f t="shared" si="9"/>
        <v>0</v>
      </c>
      <c r="AC23" s="28">
        <f t="shared" si="18"/>
        <v>0</v>
      </c>
      <c r="AD23" s="28">
        <f t="shared" si="19"/>
        <v>0</v>
      </c>
    </row>
    <row r="24" spans="2:30" s="2" customFormat="1" ht="20.100000000000001" customHeight="1" x14ac:dyDescent="0.25">
      <c r="B24" s="30">
        <f t="shared" si="20"/>
        <v>15</v>
      </c>
      <c r="C24" s="28">
        <f t="shared" si="0"/>
        <v>0</v>
      </c>
      <c r="D24" s="28">
        <f t="shared" si="1"/>
        <v>0</v>
      </c>
      <c r="E24" s="28">
        <f t="shared" si="10"/>
        <v>0</v>
      </c>
      <c r="F24" s="28">
        <f t="shared" si="11"/>
        <v>0</v>
      </c>
      <c r="H24" s="30">
        <f t="shared" si="21"/>
        <v>15</v>
      </c>
      <c r="I24" s="28">
        <f t="shared" si="2"/>
        <v>0</v>
      </c>
      <c r="J24" s="28">
        <f t="shared" si="3"/>
        <v>0</v>
      </c>
      <c r="K24" s="28">
        <f t="shared" si="12"/>
        <v>0</v>
      </c>
      <c r="L24" s="28">
        <f t="shared" si="13"/>
        <v>0</v>
      </c>
      <c r="N24" s="30">
        <f t="shared" si="22"/>
        <v>15</v>
      </c>
      <c r="O24" s="28">
        <f t="shared" si="4"/>
        <v>0</v>
      </c>
      <c r="P24" s="28">
        <f t="shared" si="5"/>
        <v>0</v>
      </c>
      <c r="Q24" s="28">
        <f t="shared" si="14"/>
        <v>0</v>
      </c>
      <c r="R24" s="28">
        <f t="shared" si="15"/>
        <v>0</v>
      </c>
      <c r="T24" s="30">
        <f t="shared" si="23"/>
        <v>15</v>
      </c>
      <c r="U24" s="28">
        <f t="shared" si="6"/>
        <v>0</v>
      </c>
      <c r="V24" s="28">
        <f t="shared" si="7"/>
        <v>0</v>
      </c>
      <c r="W24" s="28">
        <f t="shared" si="16"/>
        <v>0</v>
      </c>
      <c r="X24" s="28">
        <f t="shared" si="17"/>
        <v>0</v>
      </c>
      <c r="Z24" s="30">
        <f t="shared" si="24"/>
        <v>15</v>
      </c>
      <c r="AA24" s="28">
        <f t="shared" si="8"/>
        <v>0</v>
      </c>
      <c r="AB24" s="28">
        <f t="shared" si="9"/>
        <v>0</v>
      </c>
      <c r="AC24" s="28">
        <f t="shared" si="18"/>
        <v>0</v>
      </c>
      <c r="AD24" s="28">
        <f t="shared" si="19"/>
        <v>0</v>
      </c>
    </row>
    <row r="25" spans="2:30" s="2" customFormat="1" ht="20.100000000000001" customHeight="1" x14ac:dyDescent="0.25">
      <c r="B25" s="30">
        <f t="shared" si="20"/>
        <v>16</v>
      </c>
      <c r="C25" s="28">
        <f t="shared" si="0"/>
        <v>0</v>
      </c>
      <c r="D25" s="28">
        <f t="shared" si="1"/>
        <v>0</v>
      </c>
      <c r="E25" s="28">
        <f t="shared" si="10"/>
        <v>0</v>
      </c>
      <c r="F25" s="28">
        <f t="shared" si="11"/>
        <v>0</v>
      </c>
      <c r="H25" s="30">
        <f t="shared" si="21"/>
        <v>16</v>
      </c>
      <c r="I25" s="28">
        <f t="shared" si="2"/>
        <v>0</v>
      </c>
      <c r="J25" s="28">
        <f t="shared" si="3"/>
        <v>0</v>
      </c>
      <c r="K25" s="28">
        <f t="shared" si="12"/>
        <v>0</v>
      </c>
      <c r="L25" s="28">
        <f t="shared" si="13"/>
        <v>0</v>
      </c>
      <c r="N25" s="30">
        <f t="shared" si="22"/>
        <v>16</v>
      </c>
      <c r="O25" s="28">
        <f t="shared" si="4"/>
        <v>0</v>
      </c>
      <c r="P25" s="28">
        <f t="shared" si="5"/>
        <v>0</v>
      </c>
      <c r="Q25" s="28">
        <f t="shared" si="14"/>
        <v>0</v>
      </c>
      <c r="R25" s="28">
        <f t="shared" si="15"/>
        <v>0</v>
      </c>
      <c r="T25" s="30">
        <f t="shared" si="23"/>
        <v>16</v>
      </c>
      <c r="U25" s="28">
        <f t="shared" si="6"/>
        <v>0</v>
      </c>
      <c r="V25" s="28">
        <f t="shared" si="7"/>
        <v>0</v>
      </c>
      <c r="W25" s="28">
        <f t="shared" si="16"/>
        <v>0</v>
      </c>
      <c r="X25" s="28">
        <f t="shared" si="17"/>
        <v>0</v>
      </c>
      <c r="Z25" s="30">
        <f t="shared" si="24"/>
        <v>16</v>
      </c>
      <c r="AA25" s="28">
        <f t="shared" si="8"/>
        <v>0</v>
      </c>
      <c r="AB25" s="28">
        <f t="shared" si="9"/>
        <v>0</v>
      </c>
      <c r="AC25" s="28">
        <f t="shared" si="18"/>
        <v>0</v>
      </c>
      <c r="AD25" s="28">
        <f t="shared" si="19"/>
        <v>0</v>
      </c>
    </row>
    <row r="26" spans="2:30" s="2" customFormat="1" ht="20.100000000000001" customHeight="1" x14ac:dyDescent="0.25">
      <c r="B26" s="30">
        <f t="shared" si="20"/>
        <v>17</v>
      </c>
      <c r="C26" s="28">
        <f t="shared" si="0"/>
        <v>0</v>
      </c>
      <c r="D26" s="28">
        <f t="shared" si="1"/>
        <v>0</v>
      </c>
      <c r="E26" s="28">
        <f t="shared" si="10"/>
        <v>0</v>
      </c>
      <c r="F26" s="28">
        <f t="shared" si="11"/>
        <v>0</v>
      </c>
      <c r="H26" s="30">
        <f t="shared" si="21"/>
        <v>17</v>
      </c>
      <c r="I26" s="28">
        <f t="shared" si="2"/>
        <v>0</v>
      </c>
      <c r="J26" s="28">
        <f t="shared" si="3"/>
        <v>0</v>
      </c>
      <c r="K26" s="28">
        <f t="shared" si="12"/>
        <v>0</v>
      </c>
      <c r="L26" s="28">
        <f t="shared" si="13"/>
        <v>0</v>
      </c>
      <c r="N26" s="30">
        <f t="shared" si="22"/>
        <v>17</v>
      </c>
      <c r="O26" s="28">
        <f t="shared" si="4"/>
        <v>0</v>
      </c>
      <c r="P26" s="28">
        <f t="shared" si="5"/>
        <v>0</v>
      </c>
      <c r="Q26" s="28">
        <f t="shared" si="14"/>
        <v>0</v>
      </c>
      <c r="R26" s="28">
        <f t="shared" si="15"/>
        <v>0</v>
      </c>
      <c r="T26" s="30">
        <f t="shared" si="23"/>
        <v>17</v>
      </c>
      <c r="U26" s="28">
        <f t="shared" si="6"/>
        <v>0</v>
      </c>
      <c r="V26" s="28">
        <f t="shared" si="7"/>
        <v>0</v>
      </c>
      <c r="W26" s="28">
        <f t="shared" si="16"/>
        <v>0</v>
      </c>
      <c r="X26" s="28">
        <f t="shared" si="17"/>
        <v>0</v>
      </c>
      <c r="Z26" s="30">
        <f t="shared" si="24"/>
        <v>17</v>
      </c>
      <c r="AA26" s="28">
        <f t="shared" si="8"/>
        <v>0</v>
      </c>
      <c r="AB26" s="28">
        <f t="shared" si="9"/>
        <v>0</v>
      </c>
      <c r="AC26" s="28">
        <f t="shared" si="18"/>
        <v>0</v>
      </c>
      <c r="AD26" s="28">
        <f t="shared" si="19"/>
        <v>0</v>
      </c>
    </row>
    <row r="27" spans="2:30" s="2" customFormat="1" ht="20.100000000000001" customHeight="1" x14ac:dyDescent="0.25">
      <c r="B27" s="30">
        <f t="shared" si="20"/>
        <v>18</v>
      </c>
      <c r="C27" s="28">
        <f t="shared" si="0"/>
        <v>0</v>
      </c>
      <c r="D27" s="28">
        <f t="shared" si="1"/>
        <v>0</v>
      </c>
      <c r="E27" s="28">
        <f t="shared" si="10"/>
        <v>0</v>
      </c>
      <c r="F27" s="28">
        <f t="shared" si="11"/>
        <v>0</v>
      </c>
      <c r="H27" s="30">
        <f t="shared" si="21"/>
        <v>18</v>
      </c>
      <c r="I27" s="28">
        <f t="shared" si="2"/>
        <v>0</v>
      </c>
      <c r="J27" s="28">
        <f t="shared" si="3"/>
        <v>0</v>
      </c>
      <c r="K27" s="28">
        <f t="shared" si="12"/>
        <v>0</v>
      </c>
      <c r="L27" s="28">
        <f t="shared" si="13"/>
        <v>0</v>
      </c>
      <c r="N27" s="30">
        <f t="shared" si="22"/>
        <v>18</v>
      </c>
      <c r="O27" s="28">
        <f t="shared" si="4"/>
        <v>0</v>
      </c>
      <c r="P27" s="28">
        <f t="shared" si="5"/>
        <v>0</v>
      </c>
      <c r="Q27" s="28">
        <f t="shared" si="14"/>
        <v>0</v>
      </c>
      <c r="R27" s="28">
        <f t="shared" si="15"/>
        <v>0</v>
      </c>
      <c r="T27" s="30">
        <f t="shared" si="23"/>
        <v>18</v>
      </c>
      <c r="U27" s="28">
        <f t="shared" si="6"/>
        <v>0</v>
      </c>
      <c r="V27" s="28">
        <f t="shared" si="7"/>
        <v>0</v>
      </c>
      <c r="W27" s="28">
        <f t="shared" si="16"/>
        <v>0</v>
      </c>
      <c r="X27" s="28">
        <f t="shared" si="17"/>
        <v>0</v>
      </c>
      <c r="Z27" s="30">
        <f t="shared" si="24"/>
        <v>18</v>
      </c>
      <c r="AA27" s="28">
        <f t="shared" si="8"/>
        <v>0</v>
      </c>
      <c r="AB27" s="28">
        <f t="shared" si="9"/>
        <v>0</v>
      </c>
      <c r="AC27" s="28">
        <f t="shared" si="18"/>
        <v>0</v>
      </c>
      <c r="AD27" s="28">
        <f t="shared" si="19"/>
        <v>0</v>
      </c>
    </row>
    <row r="28" spans="2:30" s="2" customFormat="1" ht="20.100000000000001" customHeight="1" x14ac:dyDescent="0.25">
      <c r="B28" s="30">
        <f t="shared" si="20"/>
        <v>19</v>
      </c>
      <c r="C28" s="28">
        <f t="shared" si="0"/>
        <v>0</v>
      </c>
      <c r="D28" s="28">
        <f t="shared" si="1"/>
        <v>0</v>
      </c>
      <c r="E28" s="28">
        <f t="shared" si="10"/>
        <v>0</v>
      </c>
      <c r="F28" s="28">
        <f t="shared" si="11"/>
        <v>0</v>
      </c>
      <c r="H28" s="30">
        <f t="shared" si="21"/>
        <v>19</v>
      </c>
      <c r="I28" s="28">
        <f t="shared" si="2"/>
        <v>0</v>
      </c>
      <c r="J28" s="28">
        <f t="shared" si="3"/>
        <v>0</v>
      </c>
      <c r="K28" s="28">
        <f t="shared" si="12"/>
        <v>0</v>
      </c>
      <c r="L28" s="28">
        <f t="shared" si="13"/>
        <v>0</v>
      </c>
      <c r="N28" s="30">
        <f t="shared" si="22"/>
        <v>19</v>
      </c>
      <c r="O28" s="28">
        <f t="shared" si="4"/>
        <v>0</v>
      </c>
      <c r="P28" s="28">
        <f t="shared" si="5"/>
        <v>0</v>
      </c>
      <c r="Q28" s="28">
        <f t="shared" si="14"/>
        <v>0</v>
      </c>
      <c r="R28" s="28">
        <f t="shared" si="15"/>
        <v>0</v>
      </c>
      <c r="T28" s="30">
        <f t="shared" si="23"/>
        <v>19</v>
      </c>
      <c r="U28" s="28">
        <f t="shared" si="6"/>
        <v>0</v>
      </c>
      <c r="V28" s="28">
        <f t="shared" si="7"/>
        <v>0</v>
      </c>
      <c r="W28" s="28">
        <f t="shared" si="16"/>
        <v>0</v>
      </c>
      <c r="X28" s="28">
        <f t="shared" si="17"/>
        <v>0</v>
      </c>
      <c r="Z28" s="30">
        <f t="shared" si="24"/>
        <v>19</v>
      </c>
      <c r="AA28" s="28">
        <f t="shared" si="8"/>
        <v>0</v>
      </c>
      <c r="AB28" s="28">
        <f t="shared" si="9"/>
        <v>0</v>
      </c>
      <c r="AC28" s="28">
        <f t="shared" si="18"/>
        <v>0</v>
      </c>
      <c r="AD28" s="28">
        <f t="shared" si="19"/>
        <v>0</v>
      </c>
    </row>
    <row r="29" spans="2:30" s="2" customFormat="1" ht="20.100000000000001" customHeight="1" x14ac:dyDescent="0.25">
      <c r="B29" s="30">
        <f t="shared" si="20"/>
        <v>20</v>
      </c>
      <c r="C29" s="28">
        <f t="shared" si="0"/>
        <v>0</v>
      </c>
      <c r="D29" s="28">
        <f t="shared" si="1"/>
        <v>0</v>
      </c>
      <c r="E29" s="28">
        <f t="shared" si="10"/>
        <v>0</v>
      </c>
      <c r="F29" s="28">
        <f t="shared" si="11"/>
        <v>0</v>
      </c>
      <c r="H29" s="30">
        <f t="shared" si="21"/>
        <v>20</v>
      </c>
      <c r="I29" s="28">
        <f t="shared" si="2"/>
        <v>0</v>
      </c>
      <c r="J29" s="28">
        <f t="shared" si="3"/>
        <v>0</v>
      </c>
      <c r="K29" s="28">
        <f t="shared" si="12"/>
        <v>0</v>
      </c>
      <c r="L29" s="28">
        <f t="shared" si="13"/>
        <v>0</v>
      </c>
      <c r="N29" s="30">
        <f t="shared" si="22"/>
        <v>20</v>
      </c>
      <c r="O29" s="28">
        <f t="shared" si="4"/>
        <v>0</v>
      </c>
      <c r="P29" s="28">
        <f t="shared" si="5"/>
        <v>0</v>
      </c>
      <c r="Q29" s="28">
        <f t="shared" si="14"/>
        <v>0</v>
      </c>
      <c r="R29" s="28">
        <f t="shared" si="15"/>
        <v>0</v>
      </c>
      <c r="T29" s="30">
        <f t="shared" si="23"/>
        <v>20</v>
      </c>
      <c r="U29" s="28">
        <f t="shared" si="6"/>
        <v>0</v>
      </c>
      <c r="V29" s="28">
        <f t="shared" si="7"/>
        <v>0</v>
      </c>
      <c r="W29" s="28">
        <f t="shared" si="16"/>
        <v>0</v>
      </c>
      <c r="X29" s="28">
        <f t="shared" si="17"/>
        <v>0</v>
      </c>
      <c r="Z29" s="30">
        <f t="shared" si="24"/>
        <v>20</v>
      </c>
      <c r="AA29" s="28">
        <f t="shared" si="8"/>
        <v>0</v>
      </c>
      <c r="AB29" s="28">
        <f t="shared" si="9"/>
        <v>0</v>
      </c>
      <c r="AC29" s="28">
        <f t="shared" si="18"/>
        <v>0</v>
      </c>
      <c r="AD29" s="28">
        <f t="shared" si="19"/>
        <v>0</v>
      </c>
    </row>
    <row r="30" spans="2:30" s="2" customFormat="1" ht="20.100000000000001" customHeight="1" x14ac:dyDescent="0.25">
      <c r="B30" s="30">
        <f t="shared" si="20"/>
        <v>21</v>
      </c>
      <c r="C30" s="28">
        <f t="shared" si="0"/>
        <v>0</v>
      </c>
      <c r="D30" s="28">
        <f t="shared" si="1"/>
        <v>0</v>
      </c>
      <c r="E30" s="28">
        <f t="shared" si="10"/>
        <v>0</v>
      </c>
      <c r="F30" s="28">
        <f t="shared" si="11"/>
        <v>0</v>
      </c>
      <c r="H30" s="30">
        <f t="shared" si="21"/>
        <v>21</v>
      </c>
      <c r="I30" s="28">
        <f t="shared" si="2"/>
        <v>0</v>
      </c>
      <c r="J30" s="28">
        <f t="shared" si="3"/>
        <v>0</v>
      </c>
      <c r="K30" s="28">
        <f t="shared" si="12"/>
        <v>0</v>
      </c>
      <c r="L30" s="28">
        <f t="shared" si="13"/>
        <v>0</v>
      </c>
      <c r="N30" s="30">
        <f t="shared" si="22"/>
        <v>21</v>
      </c>
      <c r="O30" s="28">
        <f t="shared" si="4"/>
        <v>0</v>
      </c>
      <c r="P30" s="28">
        <f t="shared" si="5"/>
        <v>0</v>
      </c>
      <c r="Q30" s="28">
        <f t="shared" si="14"/>
        <v>0</v>
      </c>
      <c r="R30" s="28">
        <f t="shared" si="15"/>
        <v>0</v>
      </c>
      <c r="T30" s="30">
        <f t="shared" si="23"/>
        <v>21</v>
      </c>
      <c r="U30" s="28">
        <f t="shared" si="6"/>
        <v>0</v>
      </c>
      <c r="V30" s="28">
        <f t="shared" si="7"/>
        <v>0</v>
      </c>
      <c r="W30" s="28">
        <f t="shared" si="16"/>
        <v>0</v>
      </c>
      <c r="X30" s="28">
        <f t="shared" si="17"/>
        <v>0</v>
      </c>
      <c r="Z30" s="30">
        <f t="shared" si="24"/>
        <v>21</v>
      </c>
      <c r="AA30" s="28">
        <f t="shared" si="8"/>
        <v>0</v>
      </c>
      <c r="AB30" s="28">
        <f t="shared" si="9"/>
        <v>0</v>
      </c>
      <c r="AC30" s="28">
        <f t="shared" si="18"/>
        <v>0</v>
      </c>
      <c r="AD30" s="28">
        <f t="shared" si="19"/>
        <v>0</v>
      </c>
    </row>
    <row r="31" spans="2:30" s="2" customFormat="1" ht="20.100000000000001" customHeight="1" x14ac:dyDescent="0.25">
      <c r="B31" s="30">
        <f t="shared" si="20"/>
        <v>22</v>
      </c>
      <c r="C31" s="28">
        <f t="shared" si="0"/>
        <v>0</v>
      </c>
      <c r="D31" s="28">
        <f t="shared" si="1"/>
        <v>0</v>
      </c>
      <c r="E31" s="28">
        <f t="shared" si="10"/>
        <v>0</v>
      </c>
      <c r="F31" s="28">
        <f t="shared" si="11"/>
        <v>0</v>
      </c>
      <c r="H31" s="30">
        <f t="shared" si="21"/>
        <v>22</v>
      </c>
      <c r="I31" s="28">
        <f t="shared" si="2"/>
        <v>0</v>
      </c>
      <c r="J31" s="28">
        <f t="shared" si="3"/>
        <v>0</v>
      </c>
      <c r="K31" s="28">
        <f t="shared" si="12"/>
        <v>0</v>
      </c>
      <c r="L31" s="28">
        <f t="shared" si="13"/>
        <v>0</v>
      </c>
      <c r="N31" s="30">
        <f t="shared" si="22"/>
        <v>22</v>
      </c>
      <c r="O31" s="28">
        <f t="shared" si="4"/>
        <v>0</v>
      </c>
      <c r="P31" s="28">
        <f t="shared" si="5"/>
        <v>0</v>
      </c>
      <c r="Q31" s="28">
        <f t="shared" si="14"/>
        <v>0</v>
      </c>
      <c r="R31" s="28">
        <f t="shared" si="15"/>
        <v>0</v>
      </c>
      <c r="T31" s="30">
        <f t="shared" si="23"/>
        <v>22</v>
      </c>
      <c r="U31" s="28">
        <f t="shared" si="6"/>
        <v>0</v>
      </c>
      <c r="V31" s="28">
        <f t="shared" si="7"/>
        <v>0</v>
      </c>
      <c r="W31" s="28">
        <f t="shared" si="16"/>
        <v>0</v>
      </c>
      <c r="X31" s="28">
        <f t="shared" si="17"/>
        <v>0</v>
      </c>
      <c r="Z31" s="30">
        <f t="shared" si="24"/>
        <v>22</v>
      </c>
      <c r="AA31" s="28">
        <f t="shared" si="8"/>
        <v>0</v>
      </c>
      <c r="AB31" s="28">
        <f t="shared" si="9"/>
        <v>0</v>
      </c>
      <c r="AC31" s="28">
        <f t="shared" si="18"/>
        <v>0</v>
      </c>
      <c r="AD31" s="28">
        <f t="shared" si="19"/>
        <v>0</v>
      </c>
    </row>
    <row r="32" spans="2:30" s="2" customFormat="1" ht="20.100000000000001" customHeight="1" x14ac:dyDescent="0.25">
      <c r="B32" s="30">
        <f t="shared" si="20"/>
        <v>23</v>
      </c>
      <c r="C32" s="28">
        <f t="shared" si="0"/>
        <v>0</v>
      </c>
      <c r="D32" s="28">
        <f t="shared" si="1"/>
        <v>0</v>
      </c>
      <c r="E32" s="28">
        <f t="shared" si="10"/>
        <v>0</v>
      </c>
      <c r="F32" s="28">
        <f t="shared" si="11"/>
        <v>0</v>
      </c>
      <c r="H32" s="30">
        <f t="shared" si="21"/>
        <v>23</v>
      </c>
      <c r="I32" s="28">
        <f t="shared" si="2"/>
        <v>0</v>
      </c>
      <c r="J32" s="28">
        <f t="shared" si="3"/>
        <v>0</v>
      </c>
      <c r="K32" s="28">
        <f t="shared" si="12"/>
        <v>0</v>
      </c>
      <c r="L32" s="28">
        <f t="shared" si="13"/>
        <v>0</v>
      </c>
      <c r="N32" s="30">
        <f t="shared" si="22"/>
        <v>23</v>
      </c>
      <c r="O32" s="28">
        <f t="shared" si="4"/>
        <v>0</v>
      </c>
      <c r="P32" s="28">
        <f t="shared" si="5"/>
        <v>0</v>
      </c>
      <c r="Q32" s="28">
        <f t="shared" si="14"/>
        <v>0</v>
      </c>
      <c r="R32" s="28">
        <f t="shared" si="15"/>
        <v>0</v>
      </c>
      <c r="T32" s="30">
        <f t="shared" si="23"/>
        <v>23</v>
      </c>
      <c r="U32" s="28">
        <f t="shared" si="6"/>
        <v>0</v>
      </c>
      <c r="V32" s="28">
        <f t="shared" si="7"/>
        <v>0</v>
      </c>
      <c r="W32" s="28">
        <f t="shared" si="16"/>
        <v>0</v>
      </c>
      <c r="X32" s="28">
        <f t="shared" si="17"/>
        <v>0</v>
      </c>
      <c r="Z32" s="30">
        <f t="shared" si="24"/>
        <v>23</v>
      </c>
      <c r="AA32" s="28">
        <f t="shared" si="8"/>
        <v>0</v>
      </c>
      <c r="AB32" s="28">
        <f t="shared" si="9"/>
        <v>0</v>
      </c>
      <c r="AC32" s="28">
        <f t="shared" si="18"/>
        <v>0</v>
      </c>
      <c r="AD32" s="28">
        <f t="shared" si="19"/>
        <v>0</v>
      </c>
    </row>
    <row r="33" spans="2:30" s="2" customFormat="1" ht="20.100000000000001" customHeight="1" x14ac:dyDescent="0.25">
      <c r="B33" s="30">
        <f t="shared" si="20"/>
        <v>24</v>
      </c>
      <c r="C33" s="28">
        <f t="shared" si="0"/>
        <v>0</v>
      </c>
      <c r="D33" s="28">
        <f t="shared" si="1"/>
        <v>0</v>
      </c>
      <c r="E33" s="28">
        <f t="shared" si="10"/>
        <v>0</v>
      </c>
      <c r="F33" s="28">
        <f t="shared" si="11"/>
        <v>0</v>
      </c>
      <c r="H33" s="30">
        <f t="shared" si="21"/>
        <v>24</v>
      </c>
      <c r="I33" s="28">
        <f t="shared" si="2"/>
        <v>0</v>
      </c>
      <c r="J33" s="28">
        <f t="shared" si="3"/>
        <v>0</v>
      </c>
      <c r="K33" s="28">
        <f t="shared" si="12"/>
        <v>0</v>
      </c>
      <c r="L33" s="28">
        <f t="shared" si="13"/>
        <v>0</v>
      </c>
      <c r="N33" s="30">
        <f t="shared" si="22"/>
        <v>24</v>
      </c>
      <c r="O33" s="28">
        <f t="shared" si="4"/>
        <v>0</v>
      </c>
      <c r="P33" s="28">
        <f t="shared" si="5"/>
        <v>0</v>
      </c>
      <c r="Q33" s="28">
        <f t="shared" si="14"/>
        <v>0</v>
      </c>
      <c r="R33" s="28">
        <f t="shared" si="15"/>
        <v>0</v>
      </c>
      <c r="T33" s="30">
        <f t="shared" si="23"/>
        <v>24</v>
      </c>
      <c r="U33" s="28">
        <f t="shared" si="6"/>
        <v>0</v>
      </c>
      <c r="V33" s="28">
        <f t="shared" si="7"/>
        <v>0</v>
      </c>
      <c r="W33" s="28">
        <f t="shared" si="16"/>
        <v>0</v>
      </c>
      <c r="X33" s="28">
        <f t="shared" si="17"/>
        <v>0</v>
      </c>
      <c r="Z33" s="30">
        <f t="shared" si="24"/>
        <v>24</v>
      </c>
      <c r="AA33" s="28">
        <f t="shared" si="8"/>
        <v>0</v>
      </c>
      <c r="AB33" s="28">
        <f t="shared" si="9"/>
        <v>0</v>
      </c>
      <c r="AC33" s="28">
        <f t="shared" si="18"/>
        <v>0</v>
      </c>
      <c r="AD33" s="28">
        <f t="shared" si="19"/>
        <v>0</v>
      </c>
    </row>
    <row r="34" spans="2:30" s="2" customFormat="1" ht="20.100000000000001" customHeight="1" x14ac:dyDescent="0.25">
      <c r="B34" s="30">
        <f t="shared" si="20"/>
        <v>25</v>
      </c>
      <c r="C34" s="28">
        <f t="shared" si="0"/>
        <v>0</v>
      </c>
      <c r="D34" s="28">
        <f t="shared" si="1"/>
        <v>0</v>
      </c>
      <c r="E34" s="28">
        <f t="shared" si="10"/>
        <v>0</v>
      </c>
      <c r="F34" s="28">
        <f t="shared" si="11"/>
        <v>0</v>
      </c>
      <c r="H34" s="30">
        <f t="shared" si="21"/>
        <v>25</v>
      </c>
      <c r="I34" s="28">
        <f t="shared" si="2"/>
        <v>0</v>
      </c>
      <c r="J34" s="28">
        <f t="shared" si="3"/>
        <v>0</v>
      </c>
      <c r="K34" s="28">
        <f t="shared" si="12"/>
        <v>0</v>
      </c>
      <c r="L34" s="28">
        <f t="shared" si="13"/>
        <v>0</v>
      </c>
      <c r="N34" s="30">
        <f t="shared" si="22"/>
        <v>25</v>
      </c>
      <c r="O34" s="28">
        <f t="shared" si="4"/>
        <v>0</v>
      </c>
      <c r="P34" s="28">
        <f t="shared" si="5"/>
        <v>0</v>
      </c>
      <c r="Q34" s="28">
        <f t="shared" si="14"/>
        <v>0</v>
      </c>
      <c r="R34" s="28">
        <f t="shared" si="15"/>
        <v>0</v>
      </c>
      <c r="T34" s="30">
        <f t="shared" si="23"/>
        <v>25</v>
      </c>
      <c r="U34" s="28">
        <f t="shared" si="6"/>
        <v>0</v>
      </c>
      <c r="V34" s="28">
        <f t="shared" si="7"/>
        <v>0</v>
      </c>
      <c r="W34" s="28">
        <f t="shared" si="16"/>
        <v>0</v>
      </c>
      <c r="X34" s="28">
        <f t="shared" si="17"/>
        <v>0</v>
      </c>
      <c r="Z34" s="30">
        <f t="shared" si="24"/>
        <v>25</v>
      </c>
      <c r="AA34" s="28">
        <f t="shared" si="8"/>
        <v>0</v>
      </c>
      <c r="AB34" s="28">
        <f t="shared" si="9"/>
        <v>0</v>
      </c>
      <c r="AC34" s="28">
        <f t="shared" si="18"/>
        <v>0</v>
      </c>
      <c r="AD34" s="28">
        <f t="shared" si="19"/>
        <v>0</v>
      </c>
    </row>
    <row r="35" spans="2:30" s="2" customFormat="1" ht="20.100000000000001" customHeight="1" x14ac:dyDescent="0.25">
      <c r="B35" s="30">
        <f t="shared" si="20"/>
        <v>26</v>
      </c>
      <c r="C35" s="28">
        <f t="shared" si="0"/>
        <v>0</v>
      </c>
      <c r="D35" s="28">
        <f t="shared" si="1"/>
        <v>0</v>
      </c>
      <c r="E35" s="28">
        <f t="shared" si="10"/>
        <v>0</v>
      </c>
      <c r="F35" s="28">
        <f t="shared" si="11"/>
        <v>0</v>
      </c>
      <c r="H35" s="30">
        <f t="shared" si="21"/>
        <v>26</v>
      </c>
      <c r="I35" s="28">
        <f t="shared" si="2"/>
        <v>0</v>
      </c>
      <c r="J35" s="28">
        <f t="shared" si="3"/>
        <v>0</v>
      </c>
      <c r="K35" s="28">
        <f t="shared" si="12"/>
        <v>0</v>
      </c>
      <c r="L35" s="28">
        <f t="shared" si="13"/>
        <v>0</v>
      </c>
      <c r="N35" s="30">
        <f t="shared" si="22"/>
        <v>26</v>
      </c>
      <c r="O35" s="28">
        <f t="shared" si="4"/>
        <v>0</v>
      </c>
      <c r="P35" s="28">
        <f t="shared" si="5"/>
        <v>0</v>
      </c>
      <c r="Q35" s="28">
        <f t="shared" si="14"/>
        <v>0</v>
      </c>
      <c r="R35" s="28">
        <f t="shared" si="15"/>
        <v>0</v>
      </c>
      <c r="T35" s="30">
        <f t="shared" si="23"/>
        <v>26</v>
      </c>
      <c r="U35" s="28">
        <f t="shared" si="6"/>
        <v>0</v>
      </c>
      <c r="V35" s="28">
        <f t="shared" si="7"/>
        <v>0</v>
      </c>
      <c r="W35" s="28">
        <f t="shared" si="16"/>
        <v>0</v>
      </c>
      <c r="X35" s="28">
        <f t="shared" si="17"/>
        <v>0</v>
      </c>
      <c r="Z35" s="30">
        <f t="shared" si="24"/>
        <v>26</v>
      </c>
      <c r="AA35" s="28">
        <f t="shared" si="8"/>
        <v>0</v>
      </c>
      <c r="AB35" s="28">
        <f t="shared" si="9"/>
        <v>0</v>
      </c>
      <c r="AC35" s="28">
        <f t="shared" si="18"/>
        <v>0</v>
      </c>
      <c r="AD35" s="28">
        <f t="shared" si="19"/>
        <v>0</v>
      </c>
    </row>
    <row r="36" spans="2:30" s="2" customFormat="1" ht="20.100000000000001" customHeight="1" x14ac:dyDescent="0.25">
      <c r="B36" s="30">
        <f t="shared" si="20"/>
        <v>27</v>
      </c>
      <c r="C36" s="28">
        <f t="shared" si="0"/>
        <v>0</v>
      </c>
      <c r="D36" s="28">
        <f t="shared" si="1"/>
        <v>0</v>
      </c>
      <c r="E36" s="28">
        <f t="shared" si="10"/>
        <v>0</v>
      </c>
      <c r="F36" s="28">
        <f t="shared" si="11"/>
        <v>0</v>
      </c>
      <c r="H36" s="30">
        <f t="shared" si="21"/>
        <v>27</v>
      </c>
      <c r="I36" s="28">
        <f t="shared" si="2"/>
        <v>0</v>
      </c>
      <c r="J36" s="28">
        <f t="shared" si="3"/>
        <v>0</v>
      </c>
      <c r="K36" s="28">
        <f t="shared" si="12"/>
        <v>0</v>
      </c>
      <c r="L36" s="28">
        <f t="shared" si="13"/>
        <v>0</v>
      </c>
      <c r="N36" s="30">
        <f t="shared" si="22"/>
        <v>27</v>
      </c>
      <c r="O36" s="28">
        <f t="shared" si="4"/>
        <v>0</v>
      </c>
      <c r="P36" s="28">
        <f t="shared" si="5"/>
        <v>0</v>
      </c>
      <c r="Q36" s="28">
        <f t="shared" si="14"/>
        <v>0</v>
      </c>
      <c r="R36" s="28">
        <f t="shared" si="15"/>
        <v>0</v>
      </c>
      <c r="T36" s="30">
        <f t="shared" si="23"/>
        <v>27</v>
      </c>
      <c r="U36" s="28">
        <f t="shared" si="6"/>
        <v>0</v>
      </c>
      <c r="V36" s="28">
        <f t="shared" si="7"/>
        <v>0</v>
      </c>
      <c r="W36" s="28">
        <f t="shared" si="16"/>
        <v>0</v>
      </c>
      <c r="X36" s="28">
        <f t="shared" si="17"/>
        <v>0</v>
      </c>
      <c r="Z36" s="30">
        <f t="shared" si="24"/>
        <v>27</v>
      </c>
      <c r="AA36" s="28">
        <f t="shared" si="8"/>
        <v>0</v>
      </c>
      <c r="AB36" s="28">
        <f t="shared" si="9"/>
        <v>0</v>
      </c>
      <c r="AC36" s="28">
        <f t="shared" si="18"/>
        <v>0</v>
      </c>
      <c r="AD36" s="28">
        <f t="shared" si="19"/>
        <v>0</v>
      </c>
    </row>
    <row r="37" spans="2:30" s="2" customFormat="1" ht="20.100000000000001" customHeight="1" x14ac:dyDescent="0.25">
      <c r="B37" s="30">
        <f t="shared" si="20"/>
        <v>28</v>
      </c>
      <c r="C37" s="28">
        <f t="shared" si="0"/>
        <v>0</v>
      </c>
      <c r="D37" s="28">
        <f t="shared" si="1"/>
        <v>0</v>
      </c>
      <c r="E37" s="28">
        <f t="shared" si="10"/>
        <v>0</v>
      </c>
      <c r="F37" s="28">
        <f t="shared" si="11"/>
        <v>0</v>
      </c>
      <c r="H37" s="30">
        <f t="shared" si="21"/>
        <v>28</v>
      </c>
      <c r="I37" s="28">
        <f t="shared" si="2"/>
        <v>0</v>
      </c>
      <c r="J37" s="28">
        <f t="shared" si="3"/>
        <v>0</v>
      </c>
      <c r="K37" s="28">
        <f t="shared" si="12"/>
        <v>0</v>
      </c>
      <c r="L37" s="28">
        <f t="shared" si="13"/>
        <v>0</v>
      </c>
      <c r="N37" s="30">
        <f t="shared" si="22"/>
        <v>28</v>
      </c>
      <c r="O37" s="28">
        <f t="shared" si="4"/>
        <v>0</v>
      </c>
      <c r="P37" s="28">
        <f t="shared" si="5"/>
        <v>0</v>
      </c>
      <c r="Q37" s="28">
        <f t="shared" si="14"/>
        <v>0</v>
      </c>
      <c r="R37" s="28">
        <f t="shared" si="15"/>
        <v>0</v>
      </c>
      <c r="T37" s="30">
        <f t="shared" si="23"/>
        <v>28</v>
      </c>
      <c r="U37" s="28">
        <f t="shared" si="6"/>
        <v>0</v>
      </c>
      <c r="V37" s="28">
        <f t="shared" si="7"/>
        <v>0</v>
      </c>
      <c r="W37" s="28">
        <f t="shared" si="16"/>
        <v>0</v>
      </c>
      <c r="X37" s="28">
        <f t="shared" si="17"/>
        <v>0</v>
      </c>
      <c r="Z37" s="30">
        <f t="shared" si="24"/>
        <v>28</v>
      </c>
      <c r="AA37" s="28">
        <f t="shared" si="8"/>
        <v>0</v>
      </c>
      <c r="AB37" s="28">
        <f t="shared" si="9"/>
        <v>0</v>
      </c>
      <c r="AC37" s="28">
        <f t="shared" si="18"/>
        <v>0</v>
      </c>
      <c r="AD37" s="28">
        <f t="shared" si="19"/>
        <v>0</v>
      </c>
    </row>
    <row r="38" spans="2:30" s="2" customFormat="1" ht="20.100000000000001" customHeight="1" x14ac:dyDescent="0.25">
      <c r="B38" s="30">
        <f t="shared" si="20"/>
        <v>29</v>
      </c>
      <c r="C38" s="28">
        <f t="shared" si="0"/>
        <v>0</v>
      </c>
      <c r="D38" s="28">
        <f t="shared" si="1"/>
        <v>0</v>
      </c>
      <c r="E38" s="28">
        <f t="shared" si="10"/>
        <v>0</v>
      </c>
      <c r="F38" s="28">
        <f t="shared" si="11"/>
        <v>0</v>
      </c>
      <c r="H38" s="30">
        <f t="shared" si="21"/>
        <v>29</v>
      </c>
      <c r="I38" s="28">
        <f t="shared" si="2"/>
        <v>0</v>
      </c>
      <c r="J38" s="28">
        <f t="shared" si="3"/>
        <v>0</v>
      </c>
      <c r="K38" s="28">
        <f t="shared" si="12"/>
        <v>0</v>
      </c>
      <c r="L38" s="28">
        <f t="shared" si="13"/>
        <v>0</v>
      </c>
      <c r="N38" s="30">
        <f t="shared" si="22"/>
        <v>29</v>
      </c>
      <c r="O38" s="28">
        <f t="shared" si="4"/>
        <v>0</v>
      </c>
      <c r="P38" s="28">
        <f t="shared" si="5"/>
        <v>0</v>
      </c>
      <c r="Q38" s="28">
        <f t="shared" si="14"/>
        <v>0</v>
      </c>
      <c r="R38" s="28">
        <f t="shared" si="15"/>
        <v>0</v>
      </c>
      <c r="T38" s="30">
        <f t="shared" si="23"/>
        <v>29</v>
      </c>
      <c r="U38" s="28">
        <f t="shared" si="6"/>
        <v>0</v>
      </c>
      <c r="V38" s="28">
        <f t="shared" si="7"/>
        <v>0</v>
      </c>
      <c r="W38" s="28">
        <f t="shared" si="16"/>
        <v>0</v>
      </c>
      <c r="X38" s="28">
        <f t="shared" si="17"/>
        <v>0</v>
      </c>
      <c r="Z38" s="30">
        <f t="shared" si="24"/>
        <v>29</v>
      </c>
      <c r="AA38" s="28">
        <f t="shared" si="8"/>
        <v>0</v>
      </c>
      <c r="AB38" s="28">
        <f t="shared" si="9"/>
        <v>0</v>
      </c>
      <c r="AC38" s="28">
        <f t="shared" si="18"/>
        <v>0</v>
      </c>
      <c r="AD38" s="28">
        <f t="shared" si="19"/>
        <v>0</v>
      </c>
    </row>
    <row r="39" spans="2:30" s="2" customFormat="1" ht="20.100000000000001" customHeight="1" x14ac:dyDescent="0.25">
      <c r="B39" s="30">
        <f t="shared" si="20"/>
        <v>30</v>
      </c>
      <c r="C39" s="28">
        <f t="shared" si="0"/>
        <v>0</v>
      </c>
      <c r="D39" s="28">
        <f t="shared" si="1"/>
        <v>0</v>
      </c>
      <c r="E39" s="28">
        <f t="shared" si="10"/>
        <v>0</v>
      </c>
      <c r="F39" s="28">
        <f t="shared" si="11"/>
        <v>0</v>
      </c>
      <c r="H39" s="30">
        <f t="shared" si="21"/>
        <v>30</v>
      </c>
      <c r="I39" s="28">
        <f t="shared" si="2"/>
        <v>0</v>
      </c>
      <c r="J39" s="28">
        <f t="shared" si="3"/>
        <v>0</v>
      </c>
      <c r="K39" s="28">
        <f t="shared" si="12"/>
        <v>0</v>
      </c>
      <c r="L39" s="28">
        <f t="shared" si="13"/>
        <v>0</v>
      </c>
      <c r="N39" s="30">
        <f t="shared" si="22"/>
        <v>30</v>
      </c>
      <c r="O39" s="28">
        <f t="shared" si="4"/>
        <v>0</v>
      </c>
      <c r="P39" s="28">
        <f t="shared" si="5"/>
        <v>0</v>
      </c>
      <c r="Q39" s="28">
        <f t="shared" si="14"/>
        <v>0</v>
      </c>
      <c r="R39" s="28">
        <f t="shared" si="15"/>
        <v>0</v>
      </c>
      <c r="T39" s="30">
        <f t="shared" si="23"/>
        <v>30</v>
      </c>
      <c r="U39" s="28">
        <f t="shared" si="6"/>
        <v>0</v>
      </c>
      <c r="V39" s="28">
        <f t="shared" si="7"/>
        <v>0</v>
      </c>
      <c r="W39" s="28">
        <f t="shared" si="16"/>
        <v>0</v>
      </c>
      <c r="X39" s="28">
        <f t="shared" si="17"/>
        <v>0</v>
      </c>
      <c r="Z39" s="30">
        <f t="shared" si="24"/>
        <v>30</v>
      </c>
      <c r="AA39" s="28">
        <f t="shared" si="8"/>
        <v>0</v>
      </c>
      <c r="AB39" s="28">
        <f t="shared" si="9"/>
        <v>0</v>
      </c>
      <c r="AC39" s="28">
        <f t="shared" si="18"/>
        <v>0</v>
      </c>
      <c r="AD39" s="28">
        <f t="shared" si="19"/>
        <v>0</v>
      </c>
    </row>
    <row r="40" spans="2:30" s="2" customFormat="1" ht="20.100000000000001" customHeight="1" x14ac:dyDescent="0.25">
      <c r="B40" s="30">
        <f t="shared" si="20"/>
        <v>31</v>
      </c>
      <c r="C40" s="28">
        <f t="shared" si="0"/>
        <v>0</v>
      </c>
      <c r="D40" s="28">
        <f t="shared" si="1"/>
        <v>0</v>
      </c>
      <c r="E40" s="28">
        <f t="shared" si="10"/>
        <v>0</v>
      </c>
      <c r="F40" s="28">
        <f t="shared" si="11"/>
        <v>0</v>
      </c>
      <c r="H40" s="30">
        <f t="shared" si="21"/>
        <v>31</v>
      </c>
      <c r="I40" s="28">
        <f t="shared" si="2"/>
        <v>0</v>
      </c>
      <c r="J40" s="28">
        <f t="shared" si="3"/>
        <v>0</v>
      </c>
      <c r="K40" s="28">
        <f t="shared" si="12"/>
        <v>0</v>
      </c>
      <c r="L40" s="28">
        <f t="shared" si="13"/>
        <v>0</v>
      </c>
      <c r="N40" s="30">
        <f t="shared" si="22"/>
        <v>31</v>
      </c>
      <c r="O40" s="28">
        <f t="shared" si="4"/>
        <v>0</v>
      </c>
      <c r="P40" s="28">
        <f t="shared" si="5"/>
        <v>0</v>
      </c>
      <c r="Q40" s="28">
        <f t="shared" si="14"/>
        <v>0</v>
      </c>
      <c r="R40" s="28">
        <f t="shared" si="15"/>
        <v>0</v>
      </c>
      <c r="T40" s="30">
        <f t="shared" si="23"/>
        <v>31</v>
      </c>
      <c r="U40" s="28">
        <f t="shared" si="6"/>
        <v>0</v>
      </c>
      <c r="V40" s="28">
        <f t="shared" si="7"/>
        <v>0</v>
      </c>
      <c r="W40" s="28">
        <f t="shared" si="16"/>
        <v>0</v>
      </c>
      <c r="X40" s="28">
        <f t="shared" si="17"/>
        <v>0</v>
      </c>
      <c r="Z40" s="30">
        <f t="shared" si="24"/>
        <v>31</v>
      </c>
      <c r="AA40" s="28">
        <f t="shared" si="8"/>
        <v>0</v>
      </c>
      <c r="AB40" s="28">
        <f t="shared" si="9"/>
        <v>0</v>
      </c>
      <c r="AC40" s="28">
        <f t="shared" si="18"/>
        <v>0</v>
      </c>
      <c r="AD40" s="28">
        <f t="shared" si="19"/>
        <v>0</v>
      </c>
    </row>
    <row r="41" spans="2:30" s="2" customFormat="1" ht="20.100000000000001" customHeight="1" x14ac:dyDescent="0.25">
      <c r="B41" s="30">
        <f t="shared" si="20"/>
        <v>32</v>
      </c>
      <c r="C41" s="28">
        <f t="shared" si="0"/>
        <v>0</v>
      </c>
      <c r="D41" s="28">
        <f t="shared" si="1"/>
        <v>0</v>
      </c>
      <c r="E41" s="28">
        <f t="shared" si="10"/>
        <v>0</v>
      </c>
      <c r="F41" s="28">
        <f t="shared" si="11"/>
        <v>0</v>
      </c>
      <c r="H41" s="30">
        <f t="shared" si="21"/>
        <v>32</v>
      </c>
      <c r="I41" s="28">
        <f t="shared" si="2"/>
        <v>0</v>
      </c>
      <c r="J41" s="28">
        <f t="shared" si="3"/>
        <v>0</v>
      </c>
      <c r="K41" s="28">
        <f t="shared" si="12"/>
        <v>0</v>
      </c>
      <c r="L41" s="28">
        <f t="shared" si="13"/>
        <v>0</v>
      </c>
      <c r="N41" s="30">
        <f t="shared" si="22"/>
        <v>32</v>
      </c>
      <c r="O41" s="28">
        <f t="shared" si="4"/>
        <v>0</v>
      </c>
      <c r="P41" s="28">
        <f t="shared" si="5"/>
        <v>0</v>
      </c>
      <c r="Q41" s="28">
        <f t="shared" si="14"/>
        <v>0</v>
      </c>
      <c r="R41" s="28">
        <f t="shared" si="15"/>
        <v>0</v>
      </c>
      <c r="T41" s="30">
        <f t="shared" si="23"/>
        <v>32</v>
      </c>
      <c r="U41" s="28">
        <f t="shared" si="6"/>
        <v>0</v>
      </c>
      <c r="V41" s="28">
        <f t="shared" si="7"/>
        <v>0</v>
      </c>
      <c r="W41" s="28">
        <f t="shared" si="16"/>
        <v>0</v>
      </c>
      <c r="X41" s="28">
        <f t="shared" si="17"/>
        <v>0</v>
      </c>
      <c r="Z41" s="30">
        <f t="shared" si="24"/>
        <v>32</v>
      </c>
      <c r="AA41" s="28">
        <f t="shared" si="8"/>
        <v>0</v>
      </c>
      <c r="AB41" s="28">
        <f t="shared" si="9"/>
        <v>0</v>
      </c>
      <c r="AC41" s="28">
        <f t="shared" si="18"/>
        <v>0</v>
      </c>
      <c r="AD41" s="28">
        <f t="shared" si="19"/>
        <v>0</v>
      </c>
    </row>
    <row r="42" spans="2:30" s="2" customFormat="1" ht="20.100000000000001" customHeight="1" x14ac:dyDescent="0.25">
      <c r="B42" s="30">
        <f t="shared" si="20"/>
        <v>33</v>
      </c>
      <c r="C42" s="28">
        <f t="shared" si="0"/>
        <v>0</v>
      </c>
      <c r="D42" s="28">
        <f t="shared" si="1"/>
        <v>0</v>
      </c>
      <c r="E42" s="28">
        <f t="shared" si="10"/>
        <v>0</v>
      </c>
      <c r="F42" s="28">
        <f t="shared" si="11"/>
        <v>0</v>
      </c>
      <c r="H42" s="30">
        <f t="shared" si="21"/>
        <v>33</v>
      </c>
      <c r="I42" s="28">
        <f t="shared" si="2"/>
        <v>0</v>
      </c>
      <c r="J42" s="28">
        <f t="shared" si="3"/>
        <v>0</v>
      </c>
      <c r="K42" s="28">
        <f t="shared" si="12"/>
        <v>0</v>
      </c>
      <c r="L42" s="28">
        <f t="shared" si="13"/>
        <v>0</v>
      </c>
      <c r="N42" s="30">
        <f t="shared" si="22"/>
        <v>33</v>
      </c>
      <c r="O42" s="28">
        <f t="shared" si="4"/>
        <v>0</v>
      </c>
      <c r="P42" s="28">
        <f t="shared" si="5"/>
        <v>0</v>
      </c>
      <c r="Q42" s="28">
        <f t="shared" si="14"/>
        <v>0</v>
      </c>
      <c r="R42" s="28">
        <f t="shared" si="15"/>
        <v>0</v>
      </c>
      <c r="T42" s="30">
        <f t="shared" si="23"/>
        <v>33</v>
      </c>
      <c r="U42" s="28">
        <f t="shared" si="6"/>
        <v>0</v>
      </c>
      <c r="V42" s="28">
        <f t="shared" si="7"/>
        <v>0</v>
      </c>
      <c r="W42" s="28">
        <f t="shared" si="16"/>
        <v>0</v>
      </c>
      <c r="X42" s="28">
        <f t="shared" si="17"/>
        <v>0</v>
      </c>
      <c r="Z42" s="30">
        <f t="shared" si="24"/>
        <v>33</v>
      </c>
      <c r="AA42" s="28">
        <f t="shared" si="8"/>
        <v>0</v>
      </c>
      <c r="AB42" s="28">
        <f t="shared" si="9"/>
        <v>0</v>
      </c>
      <c r="AC42" s="28">
        <f t="shared" si="18"/>
        <v>0</v>
      </c>
      <c r="AD42" s="28">
        <f t="shared" si="19"/>
        <v>0</v>
      </c>
    </row>
    <row r="43" spans="2:30" s="2" customFormat="1" ht="20.100000000000001" customHeight="1" x14ac:dyDescent="0.25">
      <c r="B43" s="30">
        <f t="shared" si="20"/>
        <v>34</v>
      </c>
      <c r="C43" s="28">
        <f t="shared" si="0"/>
        <v>0</v>
      </c>
      <c r="D43" s="28">
        <f t="shared" si="1"/>
        <v>0</v>
      </c>
      <c r="E43" s="28">
        <f t="shared" si="10"/>
        <v>0</v>
      </c>
      <c r="F43" s="28">
        <f t="shared" si="11"/>
        <v>0</v>
      </c>
      <c r="H43" s="30">
        <f t="shared" si="21"/>
        <v>34</v>
      </c>
      <c r="I43" s="28">
        <f t="shared" si="2"/>
        <v>0</v>
      </c>
      <c r="J43" s="28">
        <f t="shared" si="3"/>
        <v>0</v>
      </c>
      <c r="K43" s="28">
        <f t="shared" si="12"/>
        <v>0</v>
      </c>
      <c r="L43" s="28">
        <f t="shared" si="13"/>
        <v>0</v>
      </c>
      <c r="N43" s="30">
        <f t="shared" si="22"/>
        <v>34</v>
      </c>
      <c r="O43" s="28">
        <f t="shared" si="4"/>
        <v>0</v>
      </c>
      <c r="P43" s="28">
        <f t="shared" si="5"/>
        <v>0</v>
      </c>
      <c r="Q43" s="28">
        <f t="shared" si="14"/>
        <v>0</v>
      </c>
      <c r="R43" s="28">
        <f t="shared" si="15"/>
        <v>0</v>
      </c>
      <c r="T43" s="30">
        <f t="shared" si="23"/>
        <v>34</v>
      </c>
      <c r="U43" s="28">
        <f t="shared" si="6"/>
        <v>0</v>
      </c>
      <c r="V43" s="28">
        <f t="shared" si="7"/>
        <v>0</v>
      </c>
      <c r="W43" s="28">
        <f t="shared" si="16"/>
        <v>0</v>
      </c>
      <c r="X43" s="28">
        <f t="shared" si="17"/>
        <v>0</v>
      </c>
      <c r="Z43" s="30">
        <f t="shared" si="24"/>
        <v>34</v>
      </c>
      <c r="AA43" s="28">
        <f t="shared" si="8"/>
        <v>0</v>
      </c>
      <c r="AB43" s="28">
        <f t="shared" si="9"/>
        <v>0</v>
      </c>
      <c r="AC43" s="28">
        <f t="shared" si="18"/>
        <v>0</v>
      </c>
      <c r="AD43" s="28">
        <f t="shared" si="19"/>
        <v>0</v>
      </c>
    </row>
    <row r="44" spans="2:30" s="2" customFormat="1" ht="20.100000000000001" customHeight="1" x14ac:dyDescent="0.25">
      <c r="B44" s="30">
        <f t="shared" si="20"/>
        <v>35</v>
      </c>
      <c r="C44" s="28">
        <f t="shared" si="0"/>
        <v>0</v>
      </c>
      <c r="D44" s="28">
        <f t="shared" si="1"/>
        <v>0</v>
      </c>
      <c r="E44" s="28">
        <f t="shared" si="10"/>
        <v>0</v>
      </c>
      <c r="F44" s="28">
        <f t="shared" si="11"/>
        <v>0</v>
      </c>
      <c r="H44" s="30">
        <f t="shared" si="21"/>
        <v>35</v>
      </c>
      <c r="I44" s="28">
        <f t="shared" si="2"/>
        <v>0</v>
      </c>
      <c r="J44" s="28">
        <f t="shared" si="3"/>
        <v>0</v>
      </c>
      <c r="K44" s="28">
        <f t="shared" si="12"/>
        <v>0</v>
      </c>
      <c r="L44" s="28">
        <f t="shared" si="13"/>
        <v>0</v>
      </c>
      <c r="N44" s="30">
        <f t="shared" si="22"/>
        <v>35</v>
      </c>
      <c r="O44" s="28">
        <f t="shared" si="4"/>
        <v>0</v>
      </c>
      <c r="P44" s="28">
        <f t="shared" si="5"/>
        <v>0</v>
      </c>
      <c r="Q44" s="28">
        <f t="shared" si="14"/>
        <v>0</v>
      </c>
      <c r="R44" s="28">
        <f t="shared" si="15"/>
        <v>0</v>
      </c>
      <c r="T44" s="30">
        <f t="shared" si="23"/>
        <v>35</v>
      </c>
      <c r="U44" s="28">
        <f t="shared" si="6"/>
        <v>0</v>
      </c>
      <c r="V44" s="28">
        <f t="shared" si="7"/>
        <v>0</v>
      </c>
      <c r="W44" s="28">
        <f t="shared" si="16"/>
        <v>0</v>
      </c>
      <c r="X44" s="28">
        <f t="shared" si="17"/>
        <v>0</v>
      </c>
      <c r="Z44" s="30">
        <f t="shared" si="24"/>
        <v>35</v>
      </c>
      <c r="AA44" s="28">
        <f t="shared" si="8"/>
        <v>0</v>
      </c>
      <c r="AB44" s="28">
        <f t="shared" si="9"/>
        <v>0</v>
      </c>
      <c r="AC44" s="28">
        <f t="shared" si="18"/>
        <v>0</v>
      </c>
      <c r="AD44" s="28">
        <f t="shared" si="19"/>
        <v>0</v>
      </c>
    </row>
    <row r="45" spans="2:30" s="2" customFormat="1" ht="20.100000000000001" customHeight="1" x14ac:dyDescent="0.25">
      <c r="B45" s="30">
        <f t="shared" si="20"/>
        <v>36</v>
      </c>
      <c r="C45" s="28">
        <f t="shared" si="0"/>
        <v>0</v>
      </c>
      <c r="D45" s="28">
        <f t="shared" si="1"/>
        <v>0</v>
      </c>
      <c r="E45" s="28">
        <f t="shared" si="10"/>
        <v>0</v>
      </c>
      <c r="F45" s="28">
        <f t="shared" si="11"/>
        <v>0</v>
      </c>
      <c r="H45" s="30">
        <f t="shared" si="21"/>
        <v>36</v>
      </c>
      <c r="I45" s="28">
        <f t="shared" si="2"/>
        <v>0</v>
      </c>
      <c r="J45" s="28">
        <f t="shared" si="3"/>
        <v>0</v>
      </c>
      <c r="K45" s="28">
        <f t="shared" si="12"/>
        <v>0</v>
      </c>
      <c r="L45" s="28">
        <f t="shared" si="13"/>
        <v>0</v>
      </c>
      <c r="N45" s="30">
        <f t="shared" si="22"/>
        <v>36</v>
      </c>
      <c r="O45" s="28">
        <f t="shared" si="4"/>
        <v>0</v>
      </c>
      <c r="P45" s="28">
        <f t="shared" si="5"/>
        <v>0</v>
      </c>
      <c r="Q45" s="28">
        <f t="shared" si="14"/>
        <v>0</v>
      </c>
      <c r="R45" s="28">
        <f t="shared" si="15"/>
        <v>0</v>
      </c>
      <c r="T45" s="30">
        <f t="shared" si="23"/>
        <v>36</v>
      </c>
      <c r="U45" s="28">
        <f t="shared" si="6"/>
        <v>0</v>
      </c>
      <c r="V45" s="28">
        <f t="shared" si="7"/>
        <v>0</v>
      </c>
      <c r="W45" s="28">
        <f t="shared" si="16"/>
        <v>0</v>
      </c>
      <c r="X45" s="28">
        <f t="shared" si="17"/>
        <v>0</v>
      </c>
      <c r="Z45" s="30">
        <f t="shared" si="24"/>
        <v>36</v>
      </c>
      <c r="AA45" s="28">
        <f t="shared" si="8"/>
        <v>0</v>
      </c>
      <c r="AB45" s="28">
        <f t="shared" si="9"/>
        <v>0</v>
      </c>
      <c r="AC45" s="28">
        <f t="shared" si="18"/>
        <v>0</v>
      </c>
      <c r="AD45" s="28">
        <f t="shared" si="19"/>
        <v>0</v>
      </c>
    </row>
    <row r="46" spans="2:30" s="2" customFormat="1" ht="20.100000000000001" customHeight="1" x14ac:dyDescent="0.25">
      <c r="B46" s="30">
        <f t="shared" si="20"/>
        <v>37</v>
      </c>
      <c r="C46" s="28">
        <f t="shared" si="0"/>
        <v>0</v>
      </c>
      <c r="D46" s="28">
        <f t="shared" si="1"/>
        <v>0</v>
      </c>
      <c r="E46" s="28">
        <f t="shared" si="10"/>
        <v>0</v>
      </c>
      <c r="F46" s="28">
        <f t="shared" si="11"/>
        <v>0</v>
      </c>
      <c r="H46" s="30">
        <f t="shared" si="21"/>
        <v>37</v>
      </c>
      <c r="I46" s="28">
        <f t="shared" si="2"/>
        <v>0</v>
      </c>
      <c r="J46" s="28">
        <f t="shared" si="3"/>
        <v>0</v>
      </c>
      <c r="K46" s="28">
        <f t="shared" si="12"/>
        <v>0</v>
      </c>
      <c r="L46" s="28">
        <f t="shared" si="13"/>
        <v>0</v>
      </c>
      <c r="N46" s="30">
        <f t="shared" si="22"/>
        <v>37</v>
      </c>
      <c r="O46" s="28">
        <f t="shared" si="4"/>
        <v>0</v>
      </c>
      <c r="P46" s="28">
        <f t="shared" si="5"/>
        <v>0</v>
      </c>
      <c r="Q46" s="28">
        <f t="shared" si="14"/>
        <v>0</v>
      </c>
      <c r="R46" s="28">
        <f t="shared" si="15"/>
        <v>0</v>
      </c>
      <c r="T46" s="30">
        <f t="shared" si="23"/>
        <v>37</v>
      </c>
      <c r="U46" s="28">
        <f t="shared" si="6"/>
        <v>0</v>
      </c>
      <c r="V46" s="28">
        <f t="shared" si="7"/>
        <v>0</v>
      </c>
      <c r="W46" s="28">
        <f t="shared" si="16"/>
        <v>0</v>
      </c>
      <c r="X46" s="28">
        <f t="shared" si="17"/>
        <v>0</v>
      </c>
      <c r="Z46" s="30">
        <f t="shared" si="24"/>
        <v>37</v>
      </c>
      <c r="AA46" s="28">
        <f t="shared" si="8"/>
        <v>0</v>
      </c>
      <c r="AB46" s="28">
        <f t="shared" si="9"/>
        <v>0</v>
      </c>
      <c r="AC46" s="28">
        <f t="shared" si="18"/>
        <v>0</v>
      </c>
      <c r="AD46" s="28">
        <f t="shared" si="19"/>
        <v>0</v>
      </c>
    </row>
    <row r="47" spans="2:30" s="2" customFormat="1" ht="20.100000000000001" customHeight="1" x14ac:dyDescent="0.25">
      <c r="B47" s="30">
        <f t="shared" si="20"/>
        <v>38</v>
      </c>
      <c r="C47" s="28">
        <f t="shared" si="0"/>
        <v>0</v>
      </c>
      <c r="D47" s="28">
        <f t="shared" si="1"/>
        <v>0</v>
      </c>
      <c r="E47" s="28">
        <f t="shared" si="10"/>
        <v>0</v>
      </c>
      <c r="F47" s="28">
        <f t="shared" si="11"/>
        <v>0</v>
      </c>
      <c r="H47" s="30">
        <f t="shared" si="21"/>
        <v>38</v>
      </c>
      <c r="I47" s="28">
        <f t="shared" si="2"/>
        <v>0</v>
      </c>
      <c r="J47" s="28">
        <f t="shared" si="3"/>
        <v>0</v>
      </c>
      <c r="K47" s="28">
        <f t="shared" si="12"/>
        <v>0</v>
      </c>
      <c r="L47" s="28">
        <f t="shared" si="13"/>
        <v>0</v>
      </c>
      <c r="N47" s="30">
        <f t="shared" si="22"/>
        <v>38</v>
      </c>
      <c r="O47" s="28">
        <f t="shared" si="4"/>
        <v>0</v>
      </c>
      <c r="P47" s="28">
        <f t="shared" si="5"/>
        <v>0</v>
      </c>
      <c r="Q47" s="28">
        <f t="shared" si="14"/>
        <v>0</v>
      </c>
      <c r="R47" s="28">
        <f t="shared" si="15"/>
        <v>0</v>
      </c>
      <c r="T47" s="30">
        <f t="shared" si="23"/>
        <v>38</v>
      </c>
      <c r="U47" s="28">
        <f t="shared" si="6"/>
        <v>0</v>
      </c>
      <c r="V47" s="28">
        <f t="shared" si="7"/>
        <v>0</v>
      </c>
      <c r="W47" s="28">
        <f t="shared" si="16"/>
        <v>0</v>
      </c>
      <c r="X47" s="28">
        <f t="shared" si="17"/>
        <v>0</v>
      </c>
      <c r="Z47" s="30">
        <f t="shared" si="24"/>
        <v>38</v>
      </c>
      <c r="AA47" s="28">
        <f t="shared" si="8"/>
        <v>0</v>
      </c>
      <c r="AB47" s="28">
        <f t="shared" si="9"/>
        <v>0</v>
      </c>
      <c r="AC47" s="28">
        <f t="shared" si="18"/>
        <v>0</v>
      </c>
      <c r="AD47" s="28">
        <f t="shared" si="19"/>
        <v>0</v>
      </c>
    </row>
    <row r="48" spans="2:30" s="2" customFormat="1" ht="20.100000000000001" customHeight="1" x14ac:dyDescent="0.25">
      <c r="B48" s="30">
        <f t="shared" si="20"/>
        <v>39</v>
      </c>
      <c r="C48" s="28">
        <f t="shared" si="0"/>
        <v>0</v>
      </c>
      <c r="D48" s="28">
        <f t="shared" si="1"/>
        <v>0</v>
      </c>
      <c r="E48" s="28">
        <f t="shared" si="10"/>
        <v>0</v>
      </c>
      <c r="F48" s="28">
        <f t="shared" si="11"/>
        <v>0</v>
      </c>
      <c r="H48" s="30">
        <f t="shared" si="21"/>
        <v>39</v>
      </c>
      <c r="I48" s="28">
        <f t="shared" si="2"/>
        <v>0</v>
      </c>
      <c r="J48" s="28">
        <f t="shared" si="3"/>
        <v>0</v>
      </c>
      <c r="K48" s="28">
        <f t="shared" si="12"/>
        <v>0</v>
      </c>
      <c r="L48" s="28">
        <f t="shared" si="13"/>
        <v>0</v>
      </c>
      <c r="N48" s="30">
        <f t="shared" si="22"/>
        <v>39</v>
      </c>
      <c r="O48" s="28">
        <f t="shared" si="4"/>
        <v>0</v>
      </c>
      <c r="P48" s="28">
        <f t="shared" si="5"/>
        <v>0</v>
      </c>
      <c r="Q48" s="28">
        <f t="shared" si="14"/>
        <v>0</v>
      </c>
      <c r="R48" s="28">
        <f t="shared" si="15"/>
        <v>0</v>
      </c>
      <c r="T48" s="30">
        <f t="shared" si="23"/>
        <v>39</v>
      </c>
      <c r="U48" s="28">
        <f t="shared" si="6"/>
        <v>0</v>
      </c>
      <c r="V48" s="28">
        <f t="shared" si="7"/>
        <v>0</v>
      </c>
      <c r="W48" s="28">
        <f t="shared" si="16"/>
        <v>0</v>
      </c>
      <c r="X48" s="28">
        <f t="shared" si="17"/>
        <v>0</v>
      </c>
      <c r="Z48" s="30">
        <f t="shared" si="24"/>
        <v>39</v>
      </c>
      <c r="AA48" s="28">
        <f t="shared" si="8"/>
        <v>0</v>
      </c>
      <c r="AB48" s="28">
        <f t="shared" si="9"/>
        <v>0</v>
      </c>
      <c r="AC48" s="28">
        <f t="shared" si="18"/>
        <v>0</v>
      </c>
      <c r="AD48" s="28">
        <f t="shared" si="19"/>
        <v>0</v>
      </c>
    </row>
    <row r="49" spans="2:30" s="2" customFormat="1" ht="20.100000000000001" customHeight="1" x14ac:dyDescent="0.25">
      <c r="B49" s="30">
        <f t="shared" si="20"/>
        <v>40</v>
      </c>
      <c r="C49" s="28">
        <f t="shared" si="0"/>
        <v>0</v>
      </c>
      <c r="D49" s="28">
        <f t="shared" si="1"/>
        <v>0</v>
      </c>
      <c r="E49" s="28">
        <f t="shared" si="10"/>
        <v>0</v>
      </c>
      <c r="F49" s="28">
        <f t="shared" si="11"/>
        <v>0</v>
      </c>
      <c r="H49" s="30">
        <f t="shared" si="21"/>
        <v>40</v>
      </c>
      <c r="I49" s="28">
        <f t="shared" si="2"/>
        <v>0</v>
      </c>
      <c r="J49" s="28">
        <f t="shared" si="3"/>
        <v>0</v>
      </c>
      <c r="K49" s="28">
        <f t="shared" si="12"/>
        <v>0</v>
      </c>
      <c r="L49" s="28">
        <f t="shared" si="13"/>
        <v>0</v>
      </c>
      <c r="N49" s="30">
        <f t="shared" si="22"/>
        <v>40</v>
      </c>
      <c r="O49" s="28">
        <f t="shared" si="4"/>
        <v>0</v>
      </c>
      <c r="P49" s="28">
        <f t="shared" si="5"/>
        <v>0</v>
      </c>
      <c r="Q49" s="28">
        <f t="shared" si="14"/>
        <v>0</v>
      </c>
      <c r="R49" s="28">
        <f t="shared" si="15"/>
        <v>0</v>
      </c>
      <c r="T49" s="30">
        <f t="shared" si="23"/>
        <v>40</v>
      </c>
      <c r="U49" s="28">
        <f t="shared" si="6"/>
        <v>0</v>
      </c>
      <c r="V49" s="28">
        <f t="shared" si="7"/>
        <v>0</v>
      </c>
      <c r="W49" s="28">
        <f t="shared" si="16"/>
        <v>0</v>
      </c>
      <c r="X49" s="28">
        <f t="shared" si="17"/>
        <v>0</v>
      </c>
      <c r="Z49" s="30">
        <f t="shared" si="24"/>
        <v>40</v>
      </c>
      <c r="AA49" s="28">
        <f t="shared" si="8"/>
        <v>0</v>
      </c>
      <c r="AB49" s="28">
        <f t="shared" si="9"/>
        <v>0</v>
      </c>
      <c r="AC49" s="28">
        <f t="shared" si="18"/>
        <v>0</v>
      </c>
      <c r="AD49" s="28">
        <f t="shared" si="19"/>
        <v>0</v>
      </c>
    </row>
    <row r="50" spans="2:30" s="2" customFormat="1" ht="20.100000000000001" customHeight="1" x14ac:dyDescent="0.25">
      <c r="B50" s="30">
        <f t="shared" si="20"/>
        <v>41</v>
      </c>
      <c r="C50" s="28">
        <f t="shared" si="0"/>
        <v>0</v>
      </c>
      <c r="D50" s="28">
        <f t="shared" si="1"/>
        <v>0</v>
      </c>
      <c r="E50" s="28">
        <f t="shared" si="10"/>
        <v>0</v>
      </c>
      <c r="F50" s="28">
        <f t="shared" si="11"/>
        <v>0</v>
      </c>
      <c r="H50" s="30">
        <f t="shared" si="21"/>
        <v>41</v>
      </c>
      <c r="I50" s="28">
        <f t="shared" si="2"/>
        <v>0</v>
      </c>
      <c r="J50" s="28">
        <f t="shared" si="3"/>
        <v>0</v>
      </c>
      <c r="K50" s="28">
        <f t="shared" si="12"/>
        <v>0</v>
      </c>
      <c r="L50" s="28">
        <f t="shared" si="13"/>
        <v>0</v>
      </c>
      <c r="N50" s="30">
        <f t="shared" si="22"/>
        <v>41</v>
      </c>
      <c r="O50" s="28">
        <f t="shared" si="4"/>
        <v>0</v>
      </c>
      <c r="P50" s="28">
        <f t="shared" si="5"/>
        <v>0</v>
      </c>
      <c r="Q50" s="28">
        <f t="shared" si="14"/>
        <v>0</v>
      </c>
      <c r="R50" s="28">
        <f t="shared" si="15"/>
        <v>0</v>
      </c>
      <c r="T50" s="30">
        <f t="shared" si="23"/>
        <v>41</v>
      </c>
      <c r="U50" s="28">
        <f t="shared" si="6"/>
        <v>0</v>
      </c>
      <c r="V50" s="28">
        <f t="shared" si="7"/>
        <v>0</v>
      </c>
      <c r="W50" s="28">
        <f t="shared" si="16"/>
        <v>0</v>
      </c>
      <c r="X50" s="28">
        <f t="shared" si="17"/>
        <v>0</v>
      </c>
      <c r="Z50" s="30">
        <f t="shared" si="24"/>
        <v>41</v>
      </c>
      <c r="AA50" s="28">
        <f t="shared" si="8"/>
        <v>0</v>
      </c>
      <c r="AB50" s="28">
        <f t="shared" si="9"/>
        <v>0</v>
      </c>
      <c r="AC50" s="28">
        <f t="shared" si="18"/>
        <v>0</v>
      </c>
      <c r="AD50" s="28">
        <f t="shared" si="19"/>
        <v>0</v>
      </c>
    </row>
    <row r="51" spans="2:30" s="2" customFormat="1" ht="20.100000000000001" customHeight="1" x14ac:dyDescent="0.25">
      <c r="B51" s="30">
        <f t="shared" si="20"/>
        <v>42</v>
      </c>
      <c r="C51" s="28">
        <f t="shared" si="0"/>
        <v>0</v>
      </c>
      <c r="D51" s="28">
        <f t="shared" si="1"/>
        <v>0</v>
      </c>
      <c r="E51" s="28">
        <f t="shared" si="10"/>
        <v>0</v>
      </c>
      <c r="F51" s="28">
        <f t="shared" si="11"/>
        <v>0</v>
      </c>
      <c r="H51" s="30">
        <f t="shared" si="21"/>
        <v>42</v>
      </c>
      <c r="I51" s="28">
        <f t="shared" si="2"/>
        <v>0</v>
      </c>
      <c r="J51" s="28">
        <f t="shared" si="3"/>
        <v>0</v>
      </c>
      <c r="K51" s="28">
        <f t="shared" si="12"/>
        <v>0</v>
      </c>
      <c r="L51" s="28">
        <f t="shared" si="13"/>
        <v>0</v>
      </c>
      <c r="N51" s="30">
        <f t="shared" si="22"/>
        <v>42</v>
      </c>
      <c r="O51" s="28">
        <f t="shared" si="4"/>
        <v>0</v>
      </c>
      <c r="P51" s="28">
        <f t="shared" si="5"/>
        <v>0</v>
      </c>
      <c r="Q51" s="28">
        <f t="shared" si="14"/>
        <v>0</v>
      </c>
      <c r="R51" s="28">
        <f t="shared" si="15"/>
        <v>0</v>
      </c>
      <c r="T51" s="30">
        <f t="shared" si="23"/>
        <v>42</v>
      </c>
      <c r="U51" s="28">
        <f t="shared" si="6"/>
        <v>0</v>
      </c>
      <c r="V51" s="28">
        <f t="shared" si="7"/>
        <v>0</v>
      </c>
      <c r="W51" s="28">
        <f t="shared" si="16"/>
        <v>0</v>
      </c>
      <c r="X51" s="28">
        <f t="shared" si="17"/>
        <v>0</v>
      </c>
      <c r="Z51" s="30">
        <f t="shared" si="24"/>
        <v>42</v>
      </c>
      <c r="AA51" s="28">
        <f t="shared" si="8"/>
        <v>0</v>
      </c>
      <c r="AB51" s="28">
        <f t="shared" si="9"/>
        <v>0</v>
      </c>
      <c r="AC51" s="28">
        <f t="shared" si="18"/>
        <v>0</v>
      </c>
      <c r="AD51" s="28">
        <f t="shared" si="19"/>
        <v>0</v>
      </c>
    </row>
    <row r="52" spans="2:30" s="2" customFormat="1" ht="20.100000000000001" customHeight="1" x14ac:dyDescent="0.25">
      <c r="B52" s="30">
        <f t="shared" si="20"/>
        <v>43</v>
      </c>
      <c r="C52" s="28">
        <f t="shared" si="0"/>
        <v>0</v>
      </c>
      <c r="D52" s="28">
        <f t="shared" si="1"/>
        <v>0</v>
      </c>
      <c r="E52" s="28">
        <f t="shared" si="10"/>
        <v>0</v>
      </c>
      <c r="F52" s="28">
        <f t="shared" si="11"/>
        <v>0</v>
      </c>
      <c r="H52" s="30">
        <f t="shared" si="21"/>
        <v>43</v>
      </c>
      <c r="I52" s="28">
        <f t="shared" si="2"/>
        <v>0</v>
      </c>
      <c r="J52" s="28">
        <f t="shared" si="3"/>
        <v>0</v>
      </c>
      <c r="K52" s="28">
        <f t="shared" si="12"/>
        <v>0</v>
      </c>
      <c r="L52" s="28">
        <f t="shared" si="13"/>
        <v>0</v>
      </c>
      <c r="N52" s="30">
        <f t="shared" si="22"/>
        <v>43</v>
      </c>
      <c r="O52" s="28">
        <f t="shared" si="4"/>
        <v>0</v>
      </c>
      <c r="P52" s="28">
        <f t="shared" si="5"/>
        <v>0</v>
      </c>
      <c r="Q52" s="28">
        <f t="shared" si="14"/>
        <v>0</v>
      </c>
      <c r="R52" s="28">
        <f t="shared" si="15"/>
        <v>0</v>
      </c>
      <c r="T52" s="30">
        <f t="shared" si="23"/>
        <v>43</v>
      </c>
      <c r="U52" s="28">
        <f t="shared" si="6"/>
        <v>0</v>
      </c>
      <c r="V52" s="28">
        <f t="shared" si="7"/>
        <v>0</v>
      </c>
      <c r="W52" s="28">
        <f t="shared" si="16"/>
        <v>0</v>
      </c>
      <c r="X52" s="28">
        <f t="shared" si="17"/>
        <v>0</v>
      </c>
      <c r="Z52" s="30">
        <f t="shared" si="24"/>
        <v>43</v>
      </c>
      <c r="AA52" s="28">
        <f t="shared" si="8"/>
        <v>0</v>
      </c>
      <c r="AB52" s="28">
        <f t="shared" si="9"/>
        <v>0</v>
      </c>
      <c r="AC52" s="28">
        <f t="shared" si="18"/>
        <v>0</v>
      </c>
      <c r="AD52" s="28">
        <f t="shared" si="19"/>
        <v>0</v>
      </c>
    </row>
    <row r="53" spans="2:30" s="2" customFormat="1" ht="20.100000000000001" customHeight="1" x14ac:dyDescent="0.25">
      <c r="B53" s="30">
        <f t="shared" si="20"/>
        <v>44</v>
      </c>
      <c r="C53" s="28">
        <f t="shared" si="0"/>
        <v>0</v>
      </c>
      <c r="D53" s="28">
        <f t="shared" si="1"/>
        <v>0</v>
      </c>
      <c r="E53" s="28">
        <f t="shared" si="10"/>
        <v>0</v>
      </c>
      <c r="F53" s="28">
        <f t="shared" si="11"/>
        <v>0</v>
      </c>
      <c r="H53" s="30">
        <f t="shared" si="21"/>
        <v>44</v>
      </c>
      <c r="I53" s="28">
        <f t="shared" si="2"/>
        <v>0</v>
      </c>
      <c r="J53" s="28">
        <f t="shared" si="3"/>
        <v>0</v>
      </c>
      <c r="K53" s="28">
        <f t="shared" si="12"/>
        <v>0</v>
      </c>
      <c r="L53" s="28">
        <f t="shared" si="13"/>
        <v>0</v>
      </c>
      <c r="N53" s="30">
        <f t="shared" si="22"/>
        <v>44</v>
      </c>
      <c r="O53" s="28">
        <f t="shared" si="4"/>
        <v>0</v>
      </c>
      <c r="P53" s="28">
        <f t="shared" si="5"/>
        <v>0</v>
      </c>
      <c r="Q53" s="28">
        <f t="shared" si="14"/>
        <v>0</v>
      </c>
      <c r="R53" s="28">
        <f t="shared" si="15"/>
        <v>0</v>
      </c>
      <c r="T53" s="30">
        <f t="shared" si="23"/>
        <v>44</v>
      </c>
      <c r="U53" s="28">
        <f t="shared" si="6"/>
        <v>0</v>
      </c>
      <c r="V53" s="28">
        <f t="shared" si="7"/>
        <v>0</v>
      </c>
      <c r="W53" s="28">
        <f t="shared" si="16"/>
        <v>0</v>
      </c>
      <c r="X53" s="28">
        <f t="shared" si="17"/>
        <v>0</v>
      </c>
      <c r="Z53" s="30">
        <f t="shared" si="24"/>
        <v>44</v>
      </c>
      <c r="AA53" s="28">
        <f t="shared" si="8"/>
        <v>0</v>
      </c>
      <c r="AB53" s="28">
        <f t="shared" si="9"/>
        <v>0</v>
      </c>
      <c r="AC53" s="28">
        <f t="shared" si="18"/>
        <v>0</v>
      </c>
      <c r="AD53" s="28">
        <f t="shared" si="19"/>
        <v>0</v>
      </c>
    </row>
    <row r="54" spans="2:30" s="2" customFormat="1" ht="20.100000000000001" customHeight="1" x14ac:dyDescent="0.25">
      <c r="B54" s="30">
        <f t="shared" si="20"/>
        <v>45</v>
      </c>
      <c r="C54" s="28">
        <f t="shared" si="0"/>
        <v>0</v>
      </c>
      <c r="D54" s="28">
        <f t="shared" si="1"/>
        <v>0</v>
      </c>
      <c r="E54" s="28">
        <f t="shared" si="10"/>
        <v>0</v>
      </c>
      <c r="F54" s="28">
        <f t="shared" si="11"/>
        <v>0</v>
      </c>
      <c r="H54" s="30">
        <f t="shared" si="21"/>
        <v>45</v>
      </c>
      <c r="I54" s="28">
        <f t="shared" si="2"/>
        <v>0</v>
      </c>
      <c r="J54" s="28">
        <f t="shared" si="3"/>
        <v>0</v>
      </c>
      <c r="K54" s="28">
        <f t="shared" si="12"/>
        <v>0</v>
      </c>
      <c r="L54" s="28">
        <f t="shared" si="13"/>
        <v>0</v>
      </c>
      <c r="N54" s="30">
        <f t="shared" si="22"/>
        <v>45</v>
      </c>
      <c r="O54" s="28">
        <f t="shared" si="4"/>
        <v>0</v>
      </c>
      <c r="P54" s="28">
        <f t="shared" si="5"/>
        <v>0</v>
      </c>
      <c r="Q54" s="28">
        <f t="shared" si="14"/>
        <v>0</v>
      </c>
      <c r="R54" s="28">
        <f t="shared" si="15"/>
        <v>0</v>
      </c>
      <c r="T54" s="30">
        <f t="shared" si="23"/>
        <v>45</v>
      </c>
      <c r="U54" s="28">
        <f t="shared" si="6"/>
        <v>0</v>
      </c>
      <c r="V54" s="28">
        <f t="shared" si="7"/>
        <v>0</v>
      </c>
      <c r="W54" s="28">
        <f t="shared" si="16"/>
        <v>0</v>
      </c>
      <c r="X54" s="28">
        <f t="shared" si="17"/>
        <v>0</v>
      </c>
      <c r="Z54" s="30">
        <f t="shared" si="24"/>
        <v>45</v>
      </c>
      <c r="AA54" s="28">
        <f t="shared" si="8"/>
        <v>0</v>
      </c>
      <c r="AB54" s="28">
        <f t="shared" si="9"/>
        <v>0</v>
      </c>
      <c r="AC54" s="28">
        <f t="shared" si="18"/>
        <v>0</v>
      </c>
      <c r="AD54" s="28">
        <f t="shared" si="19"/>
        <v>0</v>
      </c>
    </row>
    <row r="55" spans="2:30" s="2" customFormat="1" ht="20.100000000000001" customHeight="1" x14ac:dyDescent="0.25">
      <c r="B55" s="30">
        <f t="shared" si="20"/>
        <v>46</v>
      </c>
      <c r="C55" s="28">
        <f t="shared" si="0"/>
        <v>0</v>
      </c>
      <c r="D55" s="28">
        <f t="shared" si="1"/>
        <v>0</v>
      </c>
      <c r="E55" s="28">
        <f t="shared" si="10"/>
        <v>0</v>
      </c>
      <c r="F55" s="28">
        <f t="shared" si="11"/>
        <v>0</v>
      </c>
      <c r="H55" s="30">
        <f t="shared" si="21"/>
        <v>46</v>
      </c>
      <c r="I55" s="28">
        <f t="shared" si="2"/>
        <v>0</v>
      </c>
      <c r="J55" s="28">
        <f t="shared" si="3"/>
        <v>0</v>
      </c>
      <c r="K55" s="28">
        <f t="shared" si="12"/>
        <v>0</v>
      </c>
      <c r="L55" s="28">
        <f t="shared" si="13"/>
        <v>0</v>
      </c>
      <c r="N55" s="30">
        <f t="shared" si="22"/>
        <v>46</v>
      </c>
      <c r="O55" s="28">
        <f t="shared" si="4"/>
        <v>0</v>
      </c>
      <c r="P55" s="28">
        <f t="shared" si="5"/>
        <v>0</v>
      </c>
      <c r="Q55" s="28">
        <f t="shared" si="14"/>
        <v>0</v>
      </c>
      <c r="R55" s="28">
        <f t="shared" si="15"/>
        <v>0</v>
      </c>
      <c r="T55" s="30">
        <f t="shared" si="23"/>
        <v>46</v>
      </c>
      <c r="U55" s="28">
        <f t="shared" si="6"/>
        <v>0</v>
      </c>
      <c r="V55" s="28">
        <f t="shared" si="7"/>
        <v>0</v>
      </c>
      <c r="W55" s="28">
        <f t="shared" si="16"/>
        <v>0</v>
      </c>
      <c r="X55" s="28">
        <f t="shared" si="17"/>
        <v>0</v>
      </c>
      <c r="Z55" s="30">
        <f t="shared" si="24"/>
        <v>46</v>
      </c>
      <c r="AA55" s="28">
        <f t="shared" si="8"/>
        <v>0</v>
      </c>
      <c r="AB55" s="28">
        <f t="shared" si="9"/>
        <v>0</v>
      </c>
      <c r="AC55" s="28">
        <f t="shared" si="18"/>
        <v>0</v>
      </c>
      <c r="AD55" s="28">
        <f t="shared" si="19"/>
        <v>0</v>
      </c>
    </row>
    <row r="56" spans="2:30" s="2" customFormat="1" ht="20.100000000000001" customHeight="1" x14ac:dyDescent="0.25">
      <c r="B56" s="30">
        <f t="shared" si="20"/>
        <v>47</v>
      </c>
      <c r="C56" s="28">
        <f t="shared" si="0"/>
        <v>0</v>
      </c>
      <c r="D56" s="28">
        <f t="shared" si="1"/>
        <v>0</v>
      </c>
      <c r="E56" s="28">
        <f t="shared" si="10"/>
        <v>0</v>
      </c>
      <c r="F56" s="28">
        <f t="shared" si="11"/>
        <v>0</v>
      </c>
      <c r="H56" s="30">
        <f t="shared" si="21"/>
        <v>47</v>
      </c>
      <c r="I56" s="28">
        <f t="shared" si="2"/>
        <v>0</v>
      </c>
      <c r="J56" s="28">
        <f t="shared" si="3"/>
        <v>0</v>
      </c>
      <c r="K56" s="28">
        <f t="shared" si="12"/>
        <v>0</v>
      </c>
      <c r="L56" s="28">
        <f t="shared" si="13"/>
        <v>0</v>
      </c>
      <c r="N56" s="30">
        <f t="shared" si="22"/>
        <v>47</v>
      </c>
      <c r="O56" s="28">
        <f t="shared" si="4"/>
        <v>0</v>
      </c>
      <c r="P56" s="28">
        <f t="shared" si="5"/>
        <v>0</v>
      </c>
      <c r="Q56" s="28">
        <f t="shared" si="14"/>
        <v>0</v>
      </c>
      <c r="R56" s="28">
        <f t="shared" si="15"/>
        <v>0</v>
      </c>
      <c r="T56" s="30">
        <f t="shared" si="23"/>
        <v>47</v>
      </c>
      <c r="U56" s="28">
        <f t="shared" si="6"/>
        <v>0</v>
      </c>
      <c r="V56" s="28">
        <f t="shared" si="7"/>
        <v>0</v>
      </c>
      <c r="W56" s="28">
        <f t="shared" si="16"/>
        <v>0</v>
      </c>
      <c r="X56" s="28">
        <f t="shared" si="17"/>
        <v>0</v>
      </c>
      <c r="Z56" s="30">
        <f t="shared" si="24"/>
        <v>47</v>
      </c>
      <c r="AA56" s="28">
        <f t="shared" si="8"/>
        <v>0</v>
      </c>
      <c r="AB56" s="28">
        <f t="shared" si="9"/>
        <v>0</v>
      </c>
      <c r="AC56" s="28">
        <f t="shared" si="18"/>
        <v>0</v>
      </c>
      <c r="AD56" s="28">
        <f t="shared" si="19"/>
        <v>0</v>
      </c>
    </row>
    <row r="57" spans="2:30" s="2" customFormat="1" ht="20.100000000000001" customHeight="1" x14ac:dyDescent="0.25">
      <c r="B57" s="30">
        <f t="shared" si="20"/>
        <v>48</v>
      </c>
      <c r="C57" s="28">
        <f t="shared" si="0"/>
        <v>0</v>
      </c>
      <c r="D57" s="28">
        <f t="shared" si="1"/>
        <v>0</v>
      </c>
      <c r="E57" s="28">
        <f t="shared" si="10"/>
        <v>0</v>
      </c>
      <c r="F57" s="28">
        <f t="shared" si="11"/>
        <v>0</v>
      </c>
      <c r="H57" s="30">
        <f t="shared" si="21"/>
        <v>48</v>
      </c>
      <c r="I57" s="28">
        <f t="shared" si="2"/>
        <v>0</v>
      </c>
      <c r="J57" s="28">
        <f t="shared" si="3"/>
        <v>0</v>
      </c>
      <c r="K57" s="28">
        <f t="shared" si="12"/>
        <v>0</v>
      </c>
      <c r="L57" s="28">
        <f t="shared" si="13"/>
        <v>0</v>
      </c>
      <c r="N57" s="30">
        <f t="shared" si="22"/>
        <v>48</v>
      </c>
      <c r="O57" s="28">
        <f t="shared" si="4"/>
        <v>0</v>
      </c>
      <c r="P57" s="28">
        <f t="shared" si="5"/>
        <v>0</v>
      </c>
      <c r="Q57" s="28">
        <f t="shared" si="14"/>
        <v>0</v>
      </c>
      <c r="R57" s="28">
        <f t="shared" si="15"/>
        <v>0</v>
      </c>
      <c r="T57" s="30">
        <f t="shared" si="23"/>
        <v>48</v>
      </c>
      <c r="U57" s="28">
        <f t="shared" si="6"/>
        <v>0</v>
      </c>
      <c r="V57" s="28">
        <f t="shared" si="7"/>
        <v>0</v>
      </c>
      <c r="W57" s="28">
        <f t="shared" si="16"/>
        <v>0</v>
      </c>
      <c r="X57" s="28">
        <f t="shared" si="17"/>
        <v>0</v>
      </c>
      <c r="Z57" s="30">
        <f t="shared" si="24"/>
        <v>48</v>
      </c>
      <c r="AA57" s="28">
        <f t="shared" si="8"/>
        <v>0</v>
      </c>
      <c r="AB57" s="28">
        <f t="shared" si="9"/>
        <v>0</v>
      </c>
      <c r="AC57" s="28">
        <f t="shared" si="18"/>
        <v>0</v>
      </c>
      <c r="AD57" s="28">
        <f t="shared" si="19"/>
        <v>0</v>
      </c>
    </row>
    <row r="58" spans="2:30" s="2" customFormat="1" ht="20.100000000000001" customHeight="1" x14ac:dyDescent="0.25">
      <c r="B58" s="30">
        <f t="shared" si="20"/>
        <v>49</v>
      </c>
      <c r="C58" s="28">
        <f t="shared" si="0"/>
        <v>0</v>
      </c>
      <c r="D58" s="28">
        <f t="shared" si="1"/>
        <v>0</v>
      </c>
      <c r="E58" s="28">
        <f t="shared" si="10"/>
        <v>0</v>
      </c>
      <c r="F58" s="28">
        <f t="shared" si="11"/>
        <v>0</v>
      </c>
      <c r="H58" s="30">
        <f t="shared" si="21"/>
        <v>49</v>
      </c>
      <c r="I58" s="28">
        <f t="shared" si="2"/>
        <v>0</v>
      </c>
      <c r="J58" s="28">
        <f t="shared" si="3"/>
        <v>0</v>
      </c>
      <c r="K58" s="28">
        <f t="shared" si="12"/>
        <v>0</v>
      </c>
      <c r="L58" s="28">
        <f t="shared" si="13"/>
        <v>0</v>
      </c>
      <c r="N58" s="30">
        <f t="shared" si="22"/>
        <v>49</v>
      </c>
      <c r="O58" s="28">
        <f t="shared" si="4"/>
        <v>0</v>
      </c>
      <c r="P58" s="28">
        <f t="shared" si="5"/>
        <v>0</v>
      </c>
      <c r="Q58" s="28">
        <f t="shared" si="14"/>
        <v>0</v>
      </c>
      <c r="R58" s="28">
        <f t="shared" si="15"/>
        <v>0</v>
      </c>
      <c r="T58" s="30">
        <f t="shared" si="23"/>
        <v>49</v>
      </c>
      <c r="U58" s="28">
        <f t="shared" si="6"/>
        <v>0</v>
      </c>
      <c r="V58" s="28">
        <f t="shared" si="7"/>
        <v>0</v>
      </c>
      <c r="W58" s="28">
        <f t="shared" si="16"/>
        <v>0</v>
      </c>
      <c r="X58" s="28">
        <f t="shared" si="17"/>
        <v>0</v>
      </c>
      <c r="Z58" s="30">
        <f t="shared" si="24"/>
        <v>49</v>
      </c>
      <c r="AA58" s="28">
        <f t="shared" si="8"/>
        <v>0</v>
      </c>
      <c r="AB58" s="28">
        <f t="shared" si="9"/>
        <v>0</v>
      </c>
      <c r="AC58" s="28">
        <f t="shared" si="18"/>
        <v>0</v>
      </c>
      <c r="AD58" s="28">
        <f t="shared" si="19"/>
        <v>0</v>
      </c>
    </row>
    <row r="59" spans="2:30" s="2" customFormat="1" ht="20.100000000000001" customHeight="1" x14ac:dyDescent="0.25">
      <c r="B59" s="30">
        <f t="shared" si="20"/>
        <v>50</v>
      </c>
      <c r="C59" s="28">
        <f t="shared" si="0"/>
        <v>0</v>
      </c>
      <c r="D59" s="28">
        <f t="shared" si="1"/>
        <v>0</v>
      </c>
      <c r="E59" s="28">
        <f t="shared" si="10"/>
        <v>0</v>
      </c>
      <c r="F59" s="28">
        <f t="shared" si="11"/>
        <v>0</v>
      </c>
      <c r="H59" s="30">
        <f t="shared" si="21"/>
        <v>50</v>
      </c>
      <c r="I59" s="28">
        <f t="shared" si="2"/>
        <v>0</v>
      </c>
      <c r="J59" s="28">
        <f t="shared" si="3"/>
        <v>0</v>
      </c>
      <c r="K59" s="28">
        <f t="shared" si="12"/>
        <v>0</v>
      </c>
      <c r="L59" s="28">
        <f t="shared" si="13"/>
        <v>0</v>
      </c>
      <c r="N59" s="30">
        <f t="shared" si="22"/>
        <v>50</v>
      </c>
      <c r="O59" s="28">
        <f t="shared" si="4"/>
        <v>0</v>
      </c>
      <c r="P59" s="28">
        <f t="shared" si="5"/>
        <v>0</v>
      </c>
      <c r="Q59" s="28">
        <f t="shared" si="14"/>
        <v>0</v>
      </c>
      <c r="R59" s="28">
        <f t="shared" si="15"/>
        <v>0</v>
      </c>
      <c r="T59" s="30">
        <f t="shared" si="23"/>
        <v>50</v>
      </c>
      <c r="U59" s="28">
        <f t="shared" si="6"/>
        <v>0</v>
      </c>
      <c r="V59" s="28">
        <f t="shared" si="7"/>
        <v>0</v>
      </c>
      <c r="W59" s="28">
        <f t="shared" si="16"/>
        <v>0</v>
      </c>
      <c r="X59" s="28">
        <f t="shared" si="17"/>
        <v>0</v>
      </c>
      <c r="Z59" s="30">
        <f t="shared" si="24"/>
        <v>50</v>
      </c>
      <c r="AA59" s="28">
        <f t="shared" si="8"/>
        <v>0</v>
      </c>
      <c r="AB59" s="28">
        <f t="shared" si="9"/>
        <v>0</v>
      </c>
      <c r="AC59" s="28">
        <f t="shared" si="18"/>
        <v>0</v>
      </c>
      <c r="AD59" s="28">
        <f t="shared" si="19"/>
        <v>0</v>
      </c>
    </row>
    <row r="60" spans="2:30" s="2" customFormat="1" ht="20.100000000000001" customHeight="1" x14ac:dyDescent="0.25">
      <c r="B60" s="30">
        <f t="shared" si="20"/>
        <v>51</v>
      </c>
      <c r="C60" s="28">
        <f t="shared" si="0"/>
        <v>0</v>
      </c>
      <c r="D60" s="28">
        <f t="shared" si="1"/>
        <v>0</v>
      </c>
      <c r="E60" s="28">
        <f t="shared" si="10"/>
        <v>0</v>
      </c>
      <c r="F60" s="28">
        <f t="shared" si="11"/>
        <v>0</v>
      </c>
      <c r="H60" s="30">
        <f t="shared" si="21"/>
        <v>51</v>
      </c>
      <c r="I60" s="28">
        <f t="shared" si="2"/>
        <v>0</v>
      </c>
      <c r="J60" s="28">
        <f t="shared" si="3"/>
        <v>0</v>
      </c>
      <c r="K60" s="28">
        <f t="shared" si="12"/>
        <v>0</v>
      </c>
      <c r="L60" s="28">
        <f t="shared" si="13"/>
        <v>0</v>
      </c>
      <c r="N60" s="30">
        <f t="shared" si="22"/>
        <v>51</v>
      </c>
      <c r="O60" s="28">
        <f t="shared" si="4"/>
        <v>0</v>
      </c>
      <c r="P60" s="28">
        <f t="shared" si="5"/>
        <v>0</v>
      </c>
      <c r="Q60" s="28">
        <f t="shared" si="14"/>
        <v>0</v>
      </c>
      <c r="R60" s="28">
        <f t="shared" si="15"/>
        <v>0</v>
      </c>
      <c r="T60" s="30">
        <f t="shared" si="23"/>
        <v>51</v>
      </c>
      <c r="U60" s="28">
        <f t="shared" si="6"/>
        <v>0</v>
      </c>
      <c r="V60" s="28">
        <f t="shared" si="7"/>
        <v>0</v>
      </c>
      <c r="W60" s="28">
        <f t="shared" si="16"/>
        <v>0</v>
      </c>
      <c r="X60" s="28">
        <f t="shared" si="17"/>
        <v>0</v>
      </c>
      <c r="Z60" s="30">
        <f t="shared" si="24"/>
        <v>51</v>
      </c>
      <c r="AA60" s="28">
        <f t="shared" si="8"/>
        <v>0</v>
      </c>
      <c r="AB60" s="28">
        <f t="shared" si="9"/>
        <v>0</v>
      </c>
      <c r="AC60" s="28">
        <f t="shared" si="18"/>
        <v>0</v>
      </c>
      <c r="AD60" s="28">
        <f t="shared" si="19"/>
        <v>0</v>
      </c>
    </row>
    <row r="61" spans="2:30" s="2" customFormat="1" ht="20.100000000000001" customHeight="1" x14ac:dyDescent="0.25">
      <c r="B61" s="30">
        <f t="shared" si="20"/>
        <v>52</v>
      </c>
      <c r="C61" s="28">
        <f t="shared" si="0"/>
        <v>0</v>
      </c>
      <c r="D61" s="28">
        <f t="shared" si="1"/>
        <v>0</v>
      </c>
      <c r="E61" s="28">
        <f t="shared" si="10"/>
        <v>0</v>
      </c>
      <c r="F61" s="28">
        <f t="shared" si="11"/>
        <v>0</v>
      </c>
      <c r="H61" s="30">
        <f t="shared" si="21"/>
        <v>52</v>
      </c>
      <c r="I61" s="28">
        <f t="shared" si="2"/>
        <v>0</v>
      </c>
      <c r="J61" s="28">
        <f t="shared" si="3"/>
        <v>0</v>
      </c>
      <c r="K61" s="28">
        <f t="shared" si="12"/>
        <v>0</v>
      </c>
      <c r="L61" s="28">
        <f t="shared" si="13"/>
        <v>0</v>
      </c>
      <c r="N61" s="30">
        <f t="shared" si="22"/>
        <v>52</v>
      </c>
      <c r="O61" s="28">
        <f t="shared" si="4"/>
        <v>0</v>
      </c>
      <c r="P61" s="28">
        <f t="shared" si="5"/>
        <v>0</v>
      </c>
      <c r="Q61" s="28">
        <f t="shared" si="14"/>
        <v>0</v>
      </c>
      <c r="R61" s="28">
        <f t="shared" si="15"/>
        <v>0</v>
      </c>
      <c r="T61" s="30">
        <f t="shared" si="23"/>
        <v>52</v>
      </c>
      <c r="U61" s="28">
        <f t="shared" si="6"/>
        <v>0</v>
      </c>
      <c r="V61" s="28">
        <f t="shared" si="7"/>
        <v>0</v>
      </c>
      <c r="W61" s="28">
        <f t="shared" si="16"/>
        <v>0</v>
      </c>
      <c r="X61" s="28">
        <f t="shared" si="17"/>
        <v>0</v>
      </c>
      <c r="Z61" s="30">
        <f t="shared" si="24"/>
        <v>52</v>
      </c>
      <c r="AA61" s="28">
        <f t="shared" si="8"/>
        <v>0</v>
      </c>
      <c r="AB61" s="28">
        <f t="shared" si="9"/>
        <v>0</v>
      </c>
      <c r="AC61" s="28">
        <f t="shared" si="18"/>
        <v>0</v>
      </c>
      <c r="AD61" s="28">
        <f t="shared" si="19"/>
        <v>0</v>
      </c>
    </row>
    <row r="62" spans="2:30" s="2" customFormat="1" ht="20.100000000000001" customHeight="1" x14ac:dyDescent="0.25">
      <c r="B62" s="30">
        <f t="shared" si="20"/>
        <v>53</v>
      </c>
      <c r="C62" s="28">
        <f t="shared" si="0"/>
        <v>0</v>
      </c>
      <c r="D62" s="28">
        <f t="shared" si="1"/>
        <v>0</v>
      </c>
      <c r="E62" s="28">
        <f t="shared" si="10"/>
        <v>0</v>
      </c>
      <c r="F62" s="28">
        <f t="shared" si="11"/>
        <v>0</v>
      </c>
      <c r="H62" s="30">
        <f t="shared" si="21"/>
        <v>53</v>
      </c>
      <c r="I62" s="28">
        <f t="shared" si="2"/>
        <v>0</v>
      </c>
      <c r="J62" s="28">
        <f t="shared" si="3"/>
        <v>0</v>
      </c>
      <c r="K62" s="28">
        <f t="shared" si="12"/>
        <v>0</v>
      </c>
      <c r="L62" s="28">
        <f t="shared" si="13"/>
        <v>0</v>
      </c>
      <c r="N62" s="30">
        <f t="shared" si="22"/>
        <v>53</v>
      </c>
      <c r="O62" s="28">
        <f t="shared" si="4"/>
        <v>0</v>
      </c>
      <c r="P62" s="28">
        <f t="shared" si="5"/>
        <v>0</v>
      </c>
      <c r="Q62" s="28">
        <f t="shared" si="14"/>
        <v>0</v>
      </c>
      <c r="R62" s="28">
        <f t="shared" si="15"/>
        <v>0</v>
      </c>
      <c r="T62" s="30">
        <f t="shared" si="23"/>
        <v>53</v>
      </c>
      <c r="U62" s="28">
        <f t="shared" si="6"/>
        <v>0</v>
      </c>
      <c r="V62" s="28">
        <f t="shared" si="7"/>
        <v>0</v>
      </c>
      <c r="W62" s="28">
        <f t="shared" si="16"/>
        <v>0</v>
      </c>
      <c r="X62" s="28">
        <f t="shared" si="17"/>
        <v>0</v>
      </c>
      <c r="Z62" s="30">
        <f t="shared" si="24"/>
        <v>53</v>
      </c>
      <c r="AA62" s="28">
        <f t="shared" si="8"/>
        <v>0</v>
      </c>
      <c r="AB62" s="28">
        <f t="shared" si="9"/>
        <v>0</v>
      </c>
      <c r="AC62" s="28">
        <f t="shared" si="18"/>
        <v>0</v>
      </c>
      <c r="AD62" s="28">
        <f t="shared" si="19"/>
        <v>0</v>
      </c>
    </row>
    <row r="63" spans="2:30" s="2" customFormat="1" ht="20.100000000000001" customHeight="1" x14ac:dyDescent="0.25">
      <c r="B63" s="30">
        <f t="shared" si="20"/>
        <v>54</v>
      </c>
      <c r="C63" s="28">
        <f t="shared" si="0"/>
        <v>0</v>
      </c>
      <c r="D63" s="28">
        <f t="shared" si="1"/>
        <v>0</v>
      </c>
      <c r="E63" s="28">
        <f t="shared" si="10"/>
        <v>0</v>
      </c>
      <c r="F63" s="28">
        <f t="shared" si="11"/>
        <v>0</v>
      </c>
      <c r="H63" s="30">
        <f t="shared" si="21"/>
        <v>54</v>
      </c>
      <c r="I63" s="28">
        <f t="shared" si="2"/>
        <v>0</v>
      </c>
      <c r="J63" s="28">
        <f t="shared" si="3"/>
        <v>0</v>
      </c>
      <c r="K63" s="28">
        <f t="shared" si="12"/>
        <v>0</v>
      </c>
      <c r="L63" s="28">
        <f t="shared" si="13"/>
        <v>0</v>
      </c>
      <c r="N63" s="30">
        <f t="shared" si="22"/>
        <v>54</v>
      </c>
      <c r="O63" s="28">
        <f t="shared" si="4"/>
        <v>0</v>
      </c>
      <c r="P63" s="28">
        <f t="shared" si="5"/>
        <v>0</v>
      </c>
      <c r="Q63" s="28">
        <f t="shared" si="14"/>
        <v>0</v>
      </c>
      <c r="R63" s="28">
        <f t="shared" si="15"/>
        <v>0</v>
      </c>
      <c r="T63" s="30">
        <f t="shared" si="23"/>
        <v>54</v>
      </c>
      <c r="U63" s="28">
        <f t="shared" si="6"/>
        <v>0</v>
      </c>
      <c r="V63" s="28">
        <f t="shared" si="7"/>
        <v>0</v>
      </c>
      <c r="W63" s="28">
        <f t="shared" si="16"/>
        <v>0</v>
      </c>
      <c r="X63" s="28">
        <f t="shared" si="17"/>
        <v>0</v>
      </c>
      <c r="Z63" s="30">
        <f t="shared" si="24"/>
        <v>54</v>
      </c>
      <c r="AA63" s="28">
        <f t="shared" si="8"/>
        <v>0</v>
      </c>
      <c r="AB63" s="28">
        <f t="shared" si="9"/>
        <v>0</v>
      </c>
      <c r="AC63" s="28">
        <f t="shared" si="18"/>
        <v>0</v>
      </c>
      <c r="AD63" s="28">
        <f t="shared" si="19"/>
        <v>0</v>
      </c>
    </row>
    <row r="64" spans="2:30" s="2" customFormat="1" ht="20.100000000000001" customHeight="1" x14ac:dyDescent="0.25">
      <c r="B64" s="30">
        <f t="shared" si="20"/>
        <v>55</v>
      </c>
      <c r="C64" s="28">
        <f t="shared" si="0"/>
        <v>0</v>
      </c>
      <c r="D64" s="28">
        <f t="shared" si="1"/>
        <v>0</v>
      </c>
      <c r="E64" s="28">
        <f t="shared" si="10"/>
        <v>0</v>
      </c>
      <c r="F64" s="28">
        <f t="shared" si="11"/>
        <v>0</v>
      </c>
      <c r="H64" s="30">
        <f t="shared" si="21"/>
        <v>55</v>
      </c>
      <c r="I64" s="28">
        <f t="shared" si="2"/>
        <v>0</v>
      </c>
      <c r="J64" s="28">
        <f t="shared" si="3"/>
        <v>0</v>
      </c>
      <c r="K64" s="28">
        <f t="shared" si="12"/>
        <v>0</v>
      </c>
      <c r="L64" s="28">
        <f t="shared" si="13"/>
        <v>0</v>
      </c>
      <c r="N64" s="30">
        <f t="shared" si="22"/>
        <v>55</v>
      </c>
      <c r="O64" s="28">
        <f t="shared" si="4"/>
        <v>0</v>
      </c>
      <c r="P64" s="28">
        <f t="shared" si="5"/>
        <v>0</v>
      </c>
      <c r="Q64" s="28">
        <f t="shared" si="14"/>
        <v>0</v>
      </c>
      <c r="R64" s="28">
        <f t="shared" si="15"/>
        <v>0</v>
      </c>
      <c r="T64" s="30">
        <f t="shared" si="23"/>
        <v>55</v>
      </c>
      <c r="U64" s="28">
        <f t="shared" si="6"/>
        <v>0</v>
      </c>
      <c r="V64" s="28">
        <f t="shared" si="7"/>
        <v>0</v>
      </c>
      <c r="W64" s="28">
        <f t="shared" si="16"/>
        <v>0</v>
      </c>
      <c r="X64" s="28">
        <f t="shared" si="17"/>
        <v>0</v>
      </c>
      <c r="Z64" s="30">
        <f t="shared" si="24"/>
        <v>55</v>
      </c>
      <c r="AA64" s="28">
        <f t="shared" si="8"/>
        <v>0</v>
      </c>
      <c r="AB64" s="28">
        <f t="shared" si="9"/>
        <v>0</v>
      </c>
      <c r="AC64" s="28">
        <f t="shared" si="18"/>
        <v>0</v>
      </c>
      <c r="AD64" s="28">
        <f t="shared" si="19"/>
        <v>0</v>
      </c>
    </row>
    <row r="65" spans="1:34" s="2" customFormat="1" ht="20.100000000000001" customHeight="1" x14ac:dyDescent="0.25">
      <c r="B65" s="30">
        <f t="shared" si="20"/>
        <v>56</v>
      </c>
      <c r="C65" s="28">
        <f t="shared" si="0"/>
        <v>0</v>
      </c>
      <c r="D65" s="28">
        <f t="shared" si="1"/>
        <v>0</v>
      </c>
      <c r="E65" s="28">
        <f t="shared" si="10"/>
        <v>0</v>
      </c>
      <c r="F65" s="28">
        <f t="shared" si="11"/>
        <v>0</v>
      </c>
      <c r="H65" s="30">
        <f t="shared" si="21"/>
        <v>56</v>
      </c>
      <c r="I65" s="28">
        <f t="shared" si="2"/>
        <v>0</v>
      </c>
      <c r="J65" s="28">
        <f t="shared" si="3"/>
        <v>0</v>
      </c>
      <c r="K65" s="28">
        <f t="shared" si="12"/>
        <v>0</v>
      </c>
      <c r="L65" s="28">
        <f t="shared" si="13"/>
        <v>0</v>
      </c>
      <c r="N65" s="30">
        <f t="shared" si="22"/>
        <v>56</v>
      </c>
      <c r="O65" s="28">
        <f t="shared" si="4"/>
        <v>0</v>
      </c>
      <c r="P65" s="28">
        <f t="shared" si="5"/>
        <v>0</v>
      </c>
      <c r="Q65" s="28">
        <f t="shared" si="14"/>
        <v>0</v>
      </c>
      <c r="R65" s="28">
        <f t="shared" si="15"/>
        <v>0</v>
      </c>
      <c r="T65" s="30">
        <f t="shared" si="23"/>
        <v>56</v>
      </c>
      <c r="U65" s="28">
        <f t="shared" si="6"/>
        <v>0</v>
      </c>
      <c r="V65" s="28">
        <f t="shared" si="7"/>
        <v>0</v>
      </c>
      <c r="W65" s="28">
        <f t="shared" si="16"/>
        <v>0</v>
      </c>
      <c r="X65" s="28">
        <f t="shared" si="17"/>
        <v>0</v>
      </c>
      <c r="Z65" s="30">
        <f t="shared" si="24"/>
        <v>56</v>
      </c>
      <c r="AA65" s="28">
        <f t="shared" si="8"/>
        <v>0</v>
      </c>
      <c r="AB65" s="28">
        <f t="shared" si="9"/>
        <v>0</v>
      </c>
      <c r="AC65" s="28">
        <f t="shared" si="18"/>
        <v>0</v>
      </c>
      <c r="AD65" s="28">
        <f t="shared" si="19"/>
        <v>0</v>
      </c>
    </row>
    <row r="66" spans="1:34" s="2" customFormat="1" ht="20.100000000000001" customHeight="1" x14ac:dyDescent="0.25">
      <c r="B66" s="30">
        <f t="shared" si="20"/>
        <v>57</v>
      </c>
      <c r="C66" s="28">
        <f t="shared" si="0"/>
        <v>0</v>
      </c>
      <c r="D66" s="28">
        <f t="shared" si="1"/>
        <v>0</v>
      </c>
      <c r="E66" s="28">
        <f t="shared" si="10"/>
        <v>0</v>
      </c>
      <c r="F66" s="28">
        <f t="shared" si="11"/>
        <v>0</v>
      </c>
      <c r="H66" s="30">
        <f t="shared" si="21"/>
        <v>57</v>
      </c>
      <c r="I66" s="28">
        <f t="shared" si="2"/>
        <v>0</v>
      </c>
      <c r="J66" s="28">
        <f t="shared" si="3"/>
        <v>0</v>
      </c>
      <c r="K66" s="28">
        <f t="shared" si="12"/>
        <v>0</v>
      </c>
      <c r="L66" s="28">
        <f t="shared" si="13"/>
        <v>0</v>
      </c>
      <c r="N66" s="30">
        <f t="shared" si="22"/>
        <v>57</v>
      </c>
      <c r="O66" s="28">
        <f t="shared" si="4"/>
        <v>0</v>
      </c>
      <c r="P66" s="28">
        <f t="shared" si="5"/>
        <v>0</v>
      </c>
      <c r="Q66" s="28">
        <f t="shared" si="14"/>
        <v>0</v>
      </c>
      <c r="R66" s="28">
        <f t="shared" si="15"/>
        <v>0</v>
      </c>
      <c r="T66" s="30">
        <f t="shared" si="23"/>
        <v>57</v>
      </c>
      <c r="U66" s="28">
        <f t="shared" si="6"/>
        <v>0</v>
      </c>
      <c r="V66" s="28">
        <f t="shared" si="7"/>
        <v>0</v>
      </c>
      <c r="W66" s="28">
        <f t="shared" si="16"/>
        <v>0</v>
      </c>
      <c r="X66" s="28">
        <f t="shared" si="17"/>
        <v>0</v>
      </c>
      <c r="Z66" s="30">
        <f t="shared" si="24"/>
        <v>57</v>
      </c>
      <c r="AA66" s="28">
        <f t="shared" si="8"/>
        <v>0</v>
      </c>
      <c r="AB66" s="28">
        <f t="shared" si="9"/>
        <v>0</v>
      </c>
      <c r="AC66" s="28">
        <f t="shared" si="18"/>
        <v>0</v>
      </c>
      <c r="AD66" s="28">
        <f t="shared" si="19"/>
        <v>0</v>
      </c>
    </row>
    <row r="67" spans="1:34" s="2" customFormat="1" ht="20.100000000000001" customHeight="1" x14ac:dyDescent="0.25">
      <c r="B67" s="30">
        <f t="shared" si="20"/>
        <v>58</v>
      </c>
      <c r="C67" s="28">
        <f t="shared" si="0"/>
        <v>0</v>
      </c>
      <c r="D67" s="28">
        <f t="shared" si="1"/>
        <v>0</v>
      </c>
      <c r="E67" s="28">
        <f t="shared" si="10"/>
        <v>0</v>
      </c>
      <c r="F67" s="28">
        <f t="shared" si="11"/>
        <v>0</v>
      </c>
      <c r="H67" s="30">
        <f t="shared" si="21"/>
        <v>58</v>
      </c>
      <c r="I67" s="28">
        <f t="shared" si="2"/>
        <v>0</v>
      </c>
      <c r="J67" s="28">
        <f t="shared" si="3"/>
        <v>0</v>
      </c>
      <c r="K67" s="28">
        <f t="shared" si="12"/>
        <v>0</v>
      </c>
      <c r="L67" s="28">
        <f t="shared" si="13"/>
        <v>0</v>
      </c>
      <c r="N67" s="30">
        <f t="shared" si="22"/>
        <v>58</v>
      </c>
      <c r="O67" s="28">
        <f t="shared" si="4"/>
        <v>0</v>
      </c>
      <c r="P67" s="28">
        <f t="shared" si="5"/>
        <v>0</v>
      </c>
      <c r="Q67" s="28">
        <f t="shared" si="14"/>
        <v>0</v>
      </c>
      <c r="R67" s="28">
        <f t="shared" si="15"/>
        <v>0</v>
      </c>
      <c r="T67" s="30">
        <f t="shared" si="23"/>
        <v>58</v>
      </c>
      <c r="U67" s="28">
        <f t="shared" si="6"/>
        <v>0</v>
      </c>
      <c r="V67" s="28">
        <f t="shared" si="7"/>
        <v>0</v>
      </c>
      <c r="W67" s="28">
        <f t="shared" si="16"/>
        <v>0</v>
      </c>
      <c r="X67" s="28">
        <f t="shared" si="17"/>
        <v>0</v>
      </c>
      <c r="Z67" s="30">
        <f t="shared" si="24"/>
        <v>58</v>
      </c>
      <c r="AA67" s="28">
        <f t="shared" si="8"/>
        <v>0</v>
      </c>
      <c r="AB67" s="28">
        <f t="shared" si="9"/>
        <v>0</v>
      </c>
      <c r="AC67" s="28">
        <f t="shared" si="18"/>
        <v>0</v>
      </c>
      <c r="AD67" s="28">
        <f t="shared" si="19"/>
        <v>0</v>
      </c>
    </row>
    <row r="68" spans="1:34" s="2" customFormat="1" ht="20.100000000000001" customHeight="1" x14ac:dyDescent="0.25">
      <c r="B68" s="30">
        <f t="shared" si="20"/>
        <v>59</v>
      </c>
      <c r="C68" s="28">
        <f t="shared" si="0"/>
        <v>0</v>
      </c>
      <c r="D68" s="28">
        <f t="shared" si="1"/>
        <v>0</v>
      </c>
      <c r="E68" s="28">
        <f t="shared" si="10"/>
        <v>0</v>
      </c>
      <c r="F68" s="28">
        <f t="shared" si="11"/>
        <v>0</v>
      </c>
      <c r="H68" s="30">
        <f t="shared" si="21"/>
        <v>59</v>
      </c>
      <c r="I68" s="28">
        <f t="shared" si="2"/>
        <v>0</v>
      </c>
      <c r="J68" s="28">
        <f t="shared" si="3"/>
        <v>0</v>
      </c>
      <c r="K68" s="28">
        <f t="shared" si="12"/>
        <v>0</v>
      </c>
      <c r="L68" s="28">
        <f t="shared" si="13"/>
        <v>0</v>
      </c>
      <c r="N68" s="30">
        <f t="shared" si="22"/>
        <v>59</v>
      </c>
      <c r="O68" s="28">
        <f t="shared" si="4"/>
        <v>0</v>
      </c>
      <c r="P68" s="28">
        <f t="shared" si="5"/>
        <v>0</v>
      </c>
      <c r="Q68" s="28">
        <f t="shared" si="14"/>
        <v>0</v>
      </c>
      <c r="R68" s="28">
        <f t="shared" si="15"/>
        <v>0</v>
      </c>
      <c r="T68" s="30">
        <f t="shared" si="23"/>
        <v>59</v>
      </c>
      <c r="U68" s="28">
        <f t="shared" si="6"/>
        <v>0</v>
      </c>
      <c r="V68" s="28">
        <f t="shared" si="7"/>
        <v>0</v>
      </c>
      <c r="W68" s="28">
        <f t="shared" si="16"/>
        <v>0</v>
      </c>
      <c r="X68" s="28">
        <f t="shared" si="17"/>
        <v>0</v>
      </c>
      <c r="Z68" s="30">
        <f t="shared" si="24"/>
        <v>59</v>
      </c>
      <c r="AA68" s="28">
        <f t="shared" si="8"/>
        <v>0</v>
      </c>
      <c r="AB68" s="28">
        <f t="shared" si="9"/>
        <v>0</v>
      </c>
      <c r="AC68" s="28">
        <f t="shared" si="18"/>
        <v>0</v>
      </c>
      <c r="AD68" s="28">
        <f t="shared" si="19"/>
        <v>0</v>
      </c>
    </row>
    <row r="69" spans="1:34" s="2" customFormat="1" ht="20.100000000000001" customHeight="1" x14ac:dyDescent="0.25">
      <c r="B69" s="30">
        <f t="shared" si="20"/>
        <v>60</v>
      </c>
      <c r="C69" s="28">
        <f t="shared" si="0"/>
        <v>0</v>
      </c>
      <c r="D69" s="28">
        <f t="shared" si="1"/>
        <v>0</v>
      </c>
      <c r="E69" s="28">
        <f t="shared" si="10"/>
        <v>0</v>
      </c>
      <c r="F69" s="28">
        <f t="shared" si="11"/>
        <v>0</v>
      </c>
      <c r="H69" s="30">
        <f t="shared" si="21"/>
        <v>60</v>
      </c>
      <c r="I69" s="28">
        <f t="shared" si="2"/>
        <v>0</v>
      </c>
      <c r="J69" s="28">
        <f t="shared" si="3"/>
        <v>0</v>
      </c>
      <c r="K69" s="28">
        <f t="shared" si="12"/>
        <v>0</v>
      </c>
      <c r="L69" s="28">
        <f t="shared" si="13"/>
        <v>0</v>
      </c>
      <c r="N69" s="30">
        <f t="shared" si="22"/>
        <v>60</v>
      </c>
      <c r="O69" s="28">
        <f t="shared" si="4"/>
        <v>0</v>
      </c>
      <c r="P69" s="28">
        <f t="shared" si="5"/>
        <v>0</v>
      </c>
      <c r="Q69" s="28">
        <f t="shared" si="14"/>
        <v>0</v>
      </c>
      <c r="R69" s="28">
        <f t="shared" si="15"/>
        <v>0</v>
      </c>
      <c r="T69" s="30">
        <f t="shared" si="23"/>
        <v>60</v>
      </c>
      <c r="U69" s="28">
        <f t="shared" si="6"/>
        <v>0</v>
      </c>
      <c r="V69" s="28">
        <f t="shared" si="7"/>
        <v>0</v>
      </c>
      <c r="W69" s="28">
        <f t="shared" si="16"/>
        <v>0</v>
      </c>
      <c r="X69" s="28">
        <f t="shared" si="17"/>
        <v>0</v>
      </c>
      <c r="Z69" s="30">
        <f t="shared" si="24"/>
        <v>60</v>
      </c>
      <c r="AA69" s="28">
        <f t="shared" si="8"/>
        <v>0</v>
      </c>
      <c r="AB69" s="28">
        <f t="shared" si="9"/>
        <v>0</v>
      </c>
      <c r="AC69" s="28">
        <f t="shared" si="18"/>
        <v>0</v>
      </c>
      <c r="AD69" s="28">
        <f t="shared" si="19"/>
        <v>0</v>
      </c>
    </row>
    <row r="70" spans="1:34" s="2" customFormat="1" ht="20.100000000000001" customHeight="1" x14ac:dyDescent="0.25">
      <c r="B70" s="30">
        <f t="shared" si="20"/>
        <v>61</v>
      </c>
      <c r="C70" s="28">
        <f t="shared" si="0"/>
        <v>0</v>
      </c>
      <c r="D70" s="28">
        <f t="shared" si="1"/>
        <v>0</v>
      </c>
      <c r="E70" s="28">
        <f t="shared" si="10"/>
        <v>0</v>
      </c>
      <c r="F70" s="28">
        <f t="shared" si="11"/>
        <v>0</v>
      </c>
      <c r="H70" s="30">
        <f t="shared" si="21"/>
        <v>61</v>
      </c>
      <c r="I70" s="28">
        <f t="shared" si="2"/>
        <v>0</v>
      </c>
      <c r="J70" s="28">
        <f t="shared" si="3"/>
        <v>0</v>
      </c>
      <c r="K70" s="28">
        <f t="shared" si="12"/>
        <v>0</v>
      </c>
      <c r="L70" s="28">
        <f t="shared" si="13"/>
        <v>0</v>
      </c>
      <c r="N70" s="30">
        <f t="shared" si="22"/>
        <v>61</v>
      </c>
      <c r="O70" s="28">
        <f t="shared" si="4"/>
        <v>0</v>
      </c>
      <c r="P70" s="28">
        <f t="shared" si="5"/>
        <v>0</v>
      </c>
      <c r="Q70" s="28">
        <f t="shared" si="14"/>
        <v>0</v>
      </c>
      <c r="R70" s="28">
        <f t="shared" si="15"/>
        <v>0</v>
      </c>
      <c r="T70" s="30">
        <f t="shared" si="23"/>
        <v>61</v>
      </c>
      <c r="U70" s="28">
        <f t="shared" si="6"/>
        <v>0</v>
      </c>
      <c r="V70" s="28">
        <f t="shared" si="7"/>
        <v>0</v>
      </c>
      <c r="W70" s="28">
        <f t="shared" si="16"/>
        <v>0</v>
      </c>
      <c r="X70" s="28">
        <f t="shared" si="17"/>
        <v>0</v>
      </c>
      <c r="Z70" s="30">
        <f t="shared" si="24"/>
        <v>61</v>
      </c>
      <c r="AA70" s="28">
        <f t="shared" si="8"/>
        <v>0</v>
      </c>
      <c r="AB70" s="28">
        <f t="shared" si="9"/>
        <v>0</v>
      </c>
      <c r="AC70" s="28">
        <f t="shared" si="18"/>
        <v>0</v>
      </c>
      <c r="AD70" s="28">
        <f t="shared" si="19"/>
        <v>0</v>
      </c>
    </row>
    <row r="71" spans="1:34" s="2" customFormat="1" ht="20.100000000000001" customHeight="1" x14ac:dyDescent="0.25">
      <c r="B71" s="30">
        <f t="shared" si="20"/>
        <v>62</v>
      </c>
      <c r="C71" s="28">
        <f t="shared" si="0"/>
        <v>0</v>
      </c>
      <c r="D71" s="28">
        <f t="shared" si="1"/>
        <v>0</v>
      </c>
      <c r="E71" s="28">
        <f t="shared" si="10"/>
        <v>0</v>
      </c>
      <c r="F71" s="28">
        <f t="shared" si="11"/>
        <v>0</v>
      </c>
      <c r="H71" s="30">
        <f t="shared" si="21"/>
        <v>62</v>
      </c>
      <c r="I71" s="28">
        <f t="shared" si="2"/>
        <v>0</v>
      </c>
      <c r="J71" s="28">
        <f t="shared" si="3"/>
        <v>0</v>
      </c>
      <c r="K71" s="28">
        <f t="shared" si="12"/>
        <v>0</v>
      </c>
      <c r="L71" s="28">
        <f t="shared" si="13"/>
        <v>0</v>
      </c>
      <c r="N71" s="30">
        <f t="shared" si="22"/>
        <v>62</v>
      </c>
      <c r="O71" s="28">
        <f t="shared" si="4"/>
        <v>0</v>
      </c>
      <c r="P71" s="28">
        <f t="shared" si="5"/>
        <v>0</v>
      </c>
      <c r="Q71" s="28">
        <f t="shared" si="14"/>
        <v>0</v>
      </c>
      <c r="R71" s="28">
        <f t="shared" si="15"/>
        <v>0</v>
      </c>
      <c r="T71" s="30">
        <f t="shared" si="23"/>
        <v>62</v>
      </c>
      <c r="U71" s="28">
        <f t="shared" si="6"/>
        <v>0</v>
      </c>
      <c r="V71" s="28">
        <f t="shared" si="7"/>
        <v>0</v>
      </c>
      <c r="W71" s="28">
        <f t="shared" si="16"/>
        <v>0</v>
      </c>
      <c r="X71" s="28">
        <f t="shared" si="17"/>
        <v>0</v>
      </c>
      <c r="Z71" s="30">
        <f t="shared" si="24"/>
        <v>62</v>
      </c>
      <c r="AA71" s="28">
        <f t="shared" si="8"/>
        <v>0</v>
      </c>
      <c r="AB71" s="28">
        <f t="shared" si="9"/>
        <v>0</v>
      </c>
      <c r="AC71" s="28">
        <f t="shared" si="18"/>
        <v>0</v>
      </c>
      <c r="AD71" s="28">
        <f t="shared" si="19"/>
        <v>0</v>
      </c>
    </row>
    <row r="72" spans="1:34" s="2" customFormat="1" ht="20.100000000000001" customHeight="1" x14ac:dyDescent="0.25">
      <c r="B72" s="30">
        <f t="shared" si="20"/>
        <v>63</v>
      </c>
      <c r="C72" s="28">
        <f t="shared" si="0"/>
        <v>0</v>
      </c>
      <c r="D72" s="28">
        <f t="shared" si="1"/>
        <v>0</v>
      </c>
      <c r="E72" s="28">
        <f t="shared" si="10"/>
        <v>0</v>
      </c>
      <c r="F72" s="28">
        <f t="shared" si="11"/>
        <v>0</v>
      </c>
      <c r="H72" s="30">
        <f t="shared" si="21"/>
        <v>63</v>
      </c>
      <c r="I72" s="28">
        <f t="shared" si="2"/>
        <v>0</v>
      </c>
      <c r="J72" s="28">
        <f t="shared" si="3"/>
        <v>0</v>
      </c>
      <c r="K72" s="28">
        <f t="shared" si="12"/>
        <v>0</v>
      </c>
      <c r="L72" s="28">
        <f t="shared" si="13"/>
        <v>0</v>
      </c>
      <c r="N72" s="30">
        <f t="shared" si="22"/>
        <v>63</v>
      </c>
      <c r="O72" s="28">
        <f t="shared" si="4"/>
        <v>0</v>
      </c>
      <c r="P72" s="28">
        <f t="shared" si="5"/>
        <v>0</v>
      </c>
      <c r="Q72" s="28">
        <f t="shared" si="14"/>
        <v>0</v>
      </c>
      <c r="R72" s="28">
        <f t="shared" si="15"/>
        <v>0</v>
      </c>
      <c r="T72" s="30">
        <f t="shared" si="23"/>
        <v>63</v>
      </c>
      <c r="U72" s="28">
        <f t="shared" si="6"/>
        <v>0</v>
      </c>
      <c r="V72" s="28">
        <f t="shared" si="7"/>
        <v>0</v>
      </c>
      <c r="W72" s="28">
        <f t="shared" si="16"/>
        <v>0</v>
      </c>
      <c r="X72" s="28">
        <f t="shared" si="17"/>
        <v>0</v>
      </c>
      <c r="Z72" s="30">
        <f t="shared" si="24"/>
        <v>63</v>
      </c>
      <c r="AA72" s="28">
        <f t="shared" si="8"/>
        <v>0</v>
      </c>
      <c r="AB72" s="28">
        <f t="shared" si="9"/>
        <v>0</v>
      </c>
      <c r="AC72" s="28">
        <f t="shared" si="18"/>
        <v>0</v>
      </c>
      <c r="AD72" s="28">
        <f t="shared" si="19"/>
        <v>0</v>
      </c>
    </row>
    <row r="73" spans="1:34" s="2" customFormat="1" ht="20.100000000000001" customHeight="1" x14ac:dyDescent="0.25">
      <c r="B73" s="30">
        <f t="shared" si="20"/>
        <v>64</v>
      </c>
      <c r="C73" s="28">
        <f t="shared" si="0"/>
        <v>0</v>
      </c>
      <c r="D73" s="28">
        <f t="shared" si="1"/>
        <v>0</v>
      </c>
      <c r="E73" s="28">
        <f t="shared" si="10"/>
        <v>0</v>
      </c>
      <c r="F73" s="28">
        <f t="shared" si="11"/>
        <v>0</v>
      </c>
      <c r="H73" s="30">
        <f t="shared" si="21"/>
        <v>64</v>
      </c>
      <c r="I73" s="28">
        <f t="shared" si="2"/>
        <v>0</v>
      </c>
      <c r="J73" s="28">
        <f t="shared" si="3"/>
        <v>0</v>
      </c>
      <c r="K73" s="28">
        <f t="shared" si="12"/>
        <v>0</v>
      </c>
      <c r="L73" s="28">
        <f t="shared" si="13"/>
        <v>0</v>
      </c>
      <c r="N73" s="30">
        <f t="shared" si="22"/>
        <v>64</v>
      </c>
      <c r="O73" s="28">
        <f t="shared" si="4"/>
        <v>0</v>
      </c>
      <c r="P73" s="28">
        <f t="shared" si="5"/>
        <v>0</v>
      </c>
      <c r="Q73" s="28">
        <f t="shared" si="14"/>
        <v>0</v>
      </c>
      <c r="R73" s="28">
        <f t="shared" si="15"/>
        <v>0</v>
      </c>
      <c r="T73" s="30">
        <f t="shared" si="23"/>
        <v>64</v>
      </c>
      <c r="U73" s="28">
        <f t="shared" si="6"/>
        <v>0</v>
      </c>
      <c r="V73" s="28">
        <f t="shared" si="7"/>
        <v>0</v>
      </c>
      <c r="W73" s="28">
        <f t="shared" si="16"/>
        <v>0</v>
      </c>
      <c r="X73" s="28">
        <f t="shared" si="17"/>
        <v>0</v>
      </c>
      <c r="Z73" s="30">
        <f t="shared" si="24"/>
        <v>64</v>
      </c>
      <c r="AA73" s="28">
        <f t="shared" si="8"/>
        <v>0</v>
      </c>
      <c r="AB73" s="28">
        <f t="shared" si="9"/>
        <v>0</v>
      </c>
      <c r="AC73" s="28">
        <f t="shared" si="18"/>
        <v>0</v>
      </c>
      <c r="AD73" s="28">
        <f t="shared" si="19"/>
        <v>0</v>
      </c>
    </row>
    <row r="74" spans="1:34" s="2" customFormat="1" ht="20.100000000000001" customHeight="1" x14ac:dyDescent="0.25">
      <c r="B74" s="30">
        <f t="shared" si="20"/>
        <v>65</v>
      </c>
      <c r="C74" s="28">
        <f t="shared" ref="C74:C137" si="25">ROUND(IF(B74&gt;annuité_emprunt1,0,IF(B74&gt;différé_emprunt1,-PMT((taux_emprunt1/périodicité_emprunt1),(annuité_emprunt1-différé_emprunt1),emprunt1),emprunt1*taux_emprunt1/périodicité_emprunt1)),2)</f>
        <v>0</v>
      </c>
      <c r="D74" s="28">
        <f t="shared" ref="D74:D137" si="26">IF(C74=0,0,C74-E74)</f>
        <v>0</v>
      </c>
      <c r="E74" s="28">
        <f t="shared" si="10"/>
        <v>0</v>
      </c>
      <c r="F74" s="28">
        <f t="shared" si="11"/>
        <v>0</v>
      </c>
      <c r="H74" s="30">
        <f t="shared" si="21"/>
        <v>65</v>
      </c>
      <c r="I74" s="28">
        <f t="shared" ref="I74:I137" si="27">ROUND(IF(H74&gt;annuité_emprunt2,0,IF(H74&gt;différé_emprunt2,-PMT((taux_emprunt2/périodicité_emprunt2),(annuité_emprunt2-différé_emprunt2),emprunt2),emprunt2*taux_emprunt2/périodicité_emprunt2)),2)</f>
        <v>0</v>
      </c>
      <c r="J74" s="28">
        <f t="shared" ref="J74:J137" si="28">IF(I74=0,0,I74-K74)</f>
        <v>0</v>
      </c>
      <c r="K74" s="28">
        <f t="shared" si="12"/>
        <v>0</v>
      </c>
      <c r="L74" s="28">
        <f t="shared" si="13"/>
        <v>0</v>
      </c>
      <c r="N74" s="30">
        <f t="shared" si="22"/>
        <v>65</v>
      </c>
      <c r="O74" s="28">
        <f t="shared" ref="O74:O137" si="29">ROUND(IF(N74&gt;annuité_emprunt3,0,IF(N74&gt;différé_emprunt3,-PMT((taux_emprunt3/périodicité_emprunt3),(annuité_emprunt3-différé_emprunt3),emprunt3),emprunt3*taux_emprunt3/périodicité_emprunt3)),2)</f>
        <v>0</v>
      </c>
      <c r="P74" s="28">
        <f t="shared" ref="P74:P137" si="30">IF(O74=0,0,O74-Q74)</f>
        <v>0</v>
      </c>
      <c r="Q74" s="28">
        <f t="shared" si="14"/>
        <v>0</v>
      </c>
      <c r="R74" s="28">
        <f t="shared" si="15"/>
        <v>0</v>
      </c>
      <c r="T74" s="30">
        <f t="shared" si="23"/>
        <v>65</v>
      </c>
      <c r="U74" s="28">
        <f t="shared" ref="U74:U137" si="31">ROUND(IF(T74&gt;annuité_emprunt4,0,IF(T74&gt;différé_emprunt4,-PMT((taux_emprunt4/périodicité_emprunt4),(annuité_emprunt4-différé_emprunt4),emprunt4),emprunt4*taux_emprunt4/périodicité_emprunt4)),2)</f>
        <v>0</v>
      </c>
      <c r="V74" s="28">
        <f t="shared" ref="V74:V137" si="32">IF(U74=0,0,U74-W74)</f>
        <v>0</v>
      </c>
      <c r="W74" s="28">
        <f t="shared" si="16"/>
        <v>0</v>
      </c>
      <c r="X74" s="28">
        <f t="shared" si="17"/>
        <v>0</v>
      </c>
      <c r="Z74" s="30">
        <f t="shared" si="24"/>
        <v>65</v>
      </c>
      <c r="AA74" s="28">
        <f t="shared" ref="AA74:AA137" si="33">ROUND(IF(Z74&gt;annuité_emprunt5,0,IF(Z74&gt;différé_emprunt5,-PMT((taux_emprunt5/périodicité_emprunt5),(annuité_emprunt5-différé_emprunt5),emprunt5),emprunt5*taux_emprunt5/périodicité_emprunt5)),2)</f>
        <v>0</v>
      </c>
      <c r="AB74" s="28">
        <f t="shared" ref="AB74:AB137" si="34">IF(AA74=0,0,AA74-AC74)</f>
        <v>0</v>
      </c>
      <c r="AC74" s="28">
        <f t="shared" si="18"/>
        <v>0</v>
      </c>
      <c r="AD74" s="28">
        <f t="shared" si="19"/>
        <v>0</v>
      </c>
    </row>
    <row r="75" spans="1:34" s="2" customFormat="1" ht="20.100000000000001" customHeight="1" x14ac:dyDescent="0.25">
      <c r="B75" s="30">
        <f t="shared" si="20"/>
        <v>66</v>
      </c>
      <c r="C75" s="28">
        <f t="shared" si="25"/>
        <v>0</v>
      </c>
      <c r="D75" s="28">
        <f t="shared" si="26"/>
        <v>0</v>
      </c>
      <c r="E75" s="28">
        <f t="shared" ref="E75:E138" si="35">ROUND(IF(C75=0,0,IF(B75=annuité_emprunt1,F74,IF(B75&gt;différé_emprunt1,-PPMT((taux_emprunt1/périodicité_emprunt1),B75-différé_emprunt1,(annuité_emprunt1-différé_emprunt1),emprunt1),0))),2)</f>
        <v>0</v>
      </c>
      <c r="F75" s="28">
        <f t="shared" ref="F75:F138" si="36">F74-E75</f>
        <v>0</v>
      </c>
      <c r="H75" s="30">
        <f t="shared" si="21"/>
        <v>66</v>
      </c>
      <c r="I75" s="28">
        <f t="shared" si="27"/>
        <v>0</v>
      </c>
      <c r="J75" s="28">
        <f t="shared" si="28"/>
        <v>0</v>
      </c>
      <c r="K75" s="28">
        <f t="shared" ref="K75:K138" si="37">ROUND(IF(I75=0,0,IF(H75=annuité_emprunt2,L74,IF(H75&gt;différé_emprunt2,-PPMT((taux_emprunt2/périodicité_emprunt2),H75-différé_emprunt2,(annuité_emprunt2-différé_emprunt2),emprunt2),0))),2)</f>
        <v>0</v>
      </c>
      <c r="L75" s="28">
        <f t="shared" ref="L75:L138" si="38">L74-K75</f>
        <v>0</v>
      </c>
      <c r="N75" s="30">
        <f t="shared" si="22"/>
        <v>66</v>
      </c>
      <c r="O75" s="28">
        <f t="shared" si="29"/>
        <v>0</v>
      </c>
      <c r="P75" s="28">
        <f t="shared" si="30"/>
        <v>0</v>
      </c>
      <c r="Q75" s="28">
        <f t="shared" ref="Q75:Q138" si="39">ROUND(IF(O75=0,0,IF(N75=annuité_emprunt3,R74,IF(N75&gt;différé_emprunt3,-PPMT((taux_emprunt3/périodicité_emprunt3),N75-différé_emprunt3,(annuité_emprunt3-différé_emprunt3),emprunt3),0))),2)</f>
        <v>0</v>
      </c>
      <c r="R75" s="28">
        <f t="shared" ref="R75:R138" si="40">R74-Q75</f>
        <v>0</v>
      </c>
      <c r="T75" s="30">
        <f t="shared" si="23"/>
        <v>66</v>
      </c>
      <c r="U75" s="28">
        <f t="shared" si="31"/>
        <v>0</v>
      </c>
      <c r="V75" s="28">
        <f t="shared" si="32"/>
        <v>0</v>
      </c>
      <c r="W75" s="28">
        <f t="shared" ref="W75:W138" si="41">ROUND(IF(U75=0,0,IF(T75=annuité_emprunt4,X74,IF(T75&gt;différé_emprunt4,-PPMT((taux_emprunt4/périodicité_emprunt4),T75-différé_emprunt4,(annuité_emprunt4-différé_emprunt4),emprunt4),0))),2)</f>
        <v>0</v>
      </c>
      <c r="X75" s="28">
        <f t="shared" ref="X75:X138" si="42">X74-W75</f>
        <v>0</v>
      </c>
      <c r="Z75" s="30">
        <f t="shared" si="24"/>
        <v>66</v>
      </c>
      <c r="AA75" s="28">
        <f t="shared" si="33"/>
        <v>0</v>
      </c>
      <c r="AB75" s="28">
        <f t="shared" si="34"/>
        <v>0</v>
      </c>
      <c r="AC75" s="28">
        <f t="shared" ref="AC75:AC138" si="43">ROUND(IF(AA75=0,0,IF(Z75=annuité_emprunt5,AD74,IF(Z75&gt;différé_emprunt5,-PPMT((taux_emprunt5/périodicité_emprunt5),Z75-différé_emprunt5,(annuité_emprunt5-différé_emprunt5),emprunt5),0))),2)</f>
        <v>0</v>
      </c>
      <c r="AD75" s="28">
        <f t="shared" ref="AD75:AD138" si="44">AD74-AC75</f>
        <v>0</v>
      </c>
    </row>
    <row r="76" spans="1:34" s="2" customFormat="1" ht="20.100000000000001" customHeight="1" x14ac:dyDescent="0.25">
      <c r="B76" s="30">
        <f t="shared" ref="B76:B139" si="45">1+B75</f>
        <v>67</v>
      </c>
      <c r="C76" s="28">
        <f t="shared" si="25"/>
        <v>0</v>
      </c>
      <c r="D76" s="28">
        <f t="shared" si="26"/>
        <v>0</v>
      </c>
      <c r="E76" s="28">
        <f t="shared" si="35"/>
        <v>0</v>
      </c>
      <c r="F76" s="28">
        <f t="shared" si="36"/>
        <v>0</v>
      </c>
      <c r="H76" s="30">
        <f t="shared" ref="H76:H139" si="46">1+H75</f>
        <v>67</v>
      </c>
      <c r="I76" s="28">
        <f t="shared" si="27"/>
        <v>0</v>
      </c>
      <c r="J76" s="28">
        <f t="shared" si="28"/>
        <v>0</v>
      </c>
      <c r="K76" s="28">
        <f t="shared" si="37"/>
        <v>0</v>
      </c>
      <c r="L76" s="28">
        <f t="shared" si="38"/>
        <v>0</v>
      </c>
      <c r="N76" s="30">
        <f t="shared" ref="N76:N139" si="47">1+N75</f>
        <v>67</v>
      </c>
      <c r="O76" s="28">
        <f t="shared" si="29"/>
        <v>0</v>
      </c>
      <c r="P76" s="28">
        <f t="shared" si="30"/>
        <v>0</v>
      </c>
      <c r="Q76" s="28">
        <f t="shared" si="39"/>
        <v>0</v>
      </c>
      <c r="R76" s="28">
        <f t="shared" si="40"/>
        <v>0</v>
      </c>
      <c r="T76" s="30">
        <f t="shared" ref="T76:T139" si="48">1+T75</f>
        <v>67</v>
      </c>
      <c r="U76" s="28">
        <f t="shared" si="31"/>
        <v>0</v>
      </c>
      <c r="V76" s="28">
        <f t="shared" si="32"/>
        <v>0</v>
      </c>
      <c r="W76" s="28">
        <f t="shared" si="41"/>
        <v>0</v>
      </c>
      <c r="X76" s="28">
        <f t="shared" si="42"/>
        <v>0</v>
      </c>
      <c r="Z76" s="30">
        <f t="shared" ref="Z76:Z139" si="49">1+Z75</f>
        <v>67</v>
      </c>
      <c r="AA76" s="28">
        <f t="shared" si="33"/>
        <v>0</v>
      </c>
      <c r="AB76" s="28">
        <f t="shared" si="34"/>
        <v>0</v>
      </c>
      <c r="AC76" s="28">
        <f t="shared" si="43"/>
        <v>0</v>
      </c>
      <c r="AD76" s="28">
        <f t="shared" si="44"/>
        <v>0</v>
      </c>
    </row>
    <row r="77" spans="1:34" s="2" customFormat="1" ht="20.100000000000001" customHeight="1" x14ac:dyDescent="0.25">
      <c r="B77" s="30">
        <f t="shared" si="45"/>
        <v>68</v>
      </c>
      <c r="C77" s="28">
        <f t="shared" si="25"/>
        <v>0</v>
      </c>
      <c r="D77" s="28">
        <f t="shared" si="26"/>
        <v>0</v>
      </c>
      <c r="E77" s="28">
        <f t="shared" si="35"/>
        <v>0</v>
      </c>
      <c r="F77" s="28">
        <f t="shared" si="36"/>
        <v>0</v>
      </c>
      <c r="H77" s="30">
        <f t="shared" si="46"/>
        <v>68</v>
      </c>
      <c r="I77" s="28">
        <f t="shared" si="27"/>
        <v>0</v>
      </c>
      <c r="J77" s="28">
        <f t="shared" si="28"/>
        <v>0</v>
      </c>
      <c r="K77" s="28">
        <f t="shared" si="37"/>
        <v>0</v>
      </c>
      <c r="L77" s="28">
        <f t="shared" si="38"/>
        <v>0</v>
      </c>
      <c r="N77" s="30">
        <f t="shared" si="47"/>
        <v>68</v>
      </c>
      <c r="O77" s="28">
        <f t="shared" si="29"/>
        <v>0</v>
      </c>
      <c r="P77" s="28">
        <f t="shared" si="30"/>
        <v>0</v>
      </c>
      <c r="Q77" s="28">
        <f t="shared" si="39"/>
        <v>0</v>
      </c>
      <c r="R77" s="28">
        <f t="shared" si="40"/>
        <v>0</v>
      </c>
      <c r="T77" s="30">
        <f t="shared" si="48"/>
        <v>68</v>
      </c>
      <c r="U77" s="28">
        <f t="shared" si="31"/>
        <v>0</v>
      </c>
      <c r="V77" s="28">
        <f t="shared" si="32"/>
        <v>0</v>
      </c>
      <c r="W77" s="28">
        <f t="shared" si="41"/>
        <v>0</v>
      </c>
      <c r="X77" s="28">
        <f t="shared" si="42"/>
        <v>0</v>
      </c>
      <c r="Z77" s="30">
        <f t="shared" si="49"/>
        <v>68</v>
      </c>
      <c r="AA77" s="28">
        <f t="shared" si="33"/>
        <v>0</v>
      </c>
      <c r="AB77" s="28">
        <f t="shared" si="34"/>
        <v>0</v>
      </c>
      <c r="AC77" s="28">
        <f t="shared" si="43"/>
        <v>0</v>
      </c>
      <c r="AD77" s="28">
        <f t="shared" si="44"/>
        <v>0</v>
      </c>
    </row>
    <row r="78" spans="1:34" s="2" customFormat="1" ht="20.100000000000001" customHeight="1" x14ac:dyDescent="0.25">
      <c r="B78" s="30">
        <f t="shared" si="45"/>
        <v>69</v>
      </c>
      <c r="C78" s="28">
        <f t="shared" si="25"/>
        <v>0</v>
      </c>
      <c r="D78" s="28">
        <f t="shared" si="26"/>
        <v>0</v>
      </c>
      <c r="E78" s="28">
        <f t="shared" si="35"/>
        <v>0</v>
      </c>
      <c r="F78" s="28">
        <f t="shared" si="36"/>
        <v>0</v>
      </c>
      <c r="H78" s="30">
        <f t="shared" si="46"/>
        <v>69</v>
      </c>
      <c r="I78" s="28">
        <f t="shared" si="27"/>
        <v>0</v>
      </c>
      <c r="J78" s="28">
        <f t="shared" si="28"/>
        <v>0</v>
      </c>
      <c r="K78" s="28">
        <f t="shared" si="37"/>
        <v>0</v>
      </c>
      <c r="L78" s="28">
        <f t="shared" si="38"/>
        <v>0</v>
      </c>
      <c r="N78" s="30">
        <f t="shared" si="47"/>
        <v>69</v>
      </c>
      <c r="O78" s="28">
        <f t="shared" si="29"/>
        <v>0</v>
      </c>
      <c r="P78" s="28">
        <f t="shared" si="30"/>
        <v>0</v>
      </c>
      <c r="Q78" s="28">
        <f t="shared" si="39"/>
        <v>0</v>
      </c>
      <c r="R78" s="28">
        <f t="shared" si="40"/>
        <v>0</v>
      </c>
      <c r="T78" s="30">
        <f t="shared" si="48"/>
        <v>69</v>
      </c>
      <c r="U78" s="28">
        <f t="shared" si="31"/>
        <v>0</v>
      </c>
      <c r="V78" s="28">
        <f t="shared" si="32"/>
        <v>0</v>
      </c>
      <c r="W78" s="28">
        <f t="shared" si="41"/>
        <v>0</v>
      </c>
      <c r="X78" s="28">
        <f t="shared" si="42"/>
        <v>0</v>
      </c>
      <c r="Z78" s="30">
        <f t="shared" si="49"/>
        <v>69</v>
      </c>
      <c r="AA78" s="28">
        <f t="shared" si="33"/>
        <v>0</v>
      </c>
      <c r="AB78" s="28">
        <f t="shared" si="34"/>
        <v>0</v>
      </c>
      <c r="AC78" s="28">
        <f t="shared" si="43"/>
        <v>0</v>
      </c>
      <c r="AD78" s="28">
        <f t="shared" si="44"/>
        <v>0</v>
      </c>
    </row>
    <row r="79" spans="1:34" s="1" customFormat="1" ht="20.100000000000001" customHeight="1" x14ac:dyDescent="0.3">
      <c r="A79" s="2"/>
      <c r="B79" s="30">
        <f t="shared" si="45"/>
        <v>70</v>
      </c>
      <c r="C79" s="28">
        <f t="shared" si="25"/>
        <v>0</v>
      </c>
      <c r="D79" s="28">
        <f t="shared" si="26"/>
        <v>0</v>
      </c>
      <c r="E79" s="28">
        <f t="shared" si="35"/>
        <v>0</v>
      </c>
      <c r="F79" s="28">
        <f t="shared" si="36"/>
        <v>0</v>
      </c>
      <c r="G79" s="2"/>
      <c r="H79" s="30">
        <f t="shared" si="46"/>
        <v>70</v>
      </c>
      <c r="I79" s="28">
        <f t="shared" si="27"/>
        <v>0</v>
      </c>
      <c r="J79" s="28">
        <f t="shared" si="28"/>
        <v>0</v>
      </c>
      <c r="K79" s="28">
        <f t="shared" si="37"/>
        <v>0</v>
      </c>
      <c r="L79" s="28">
        <f t="shared" si="38"/>
        <v>0</v>
      </c>
      <c r="M79" s="2"/>
      <c r="N79" s="30">
        <f t="shared" si="47"/>
        <v>70</v>
      </c>
      <c r="O79" s="28">
        <f t="shared" si="29"/>
        <v>0</v>
      </c>
      <c r="P79" s="28">
        <f t="shared" si="30"/>
        <v>0</v>
      </c>
      <c r="Q79" s="28">
        <f t="shared" si="39"/>
        <v>0</v>
      </c>
      <c r="R79" s="28">
        <f t="shared" si="40"/>
        <v>0</v>
      </c>
      <c r="S79" s="2"/>
      <c r="T79" s="30">
        <f t="shared" si="48"/>
        <v>70</v>
      </c>
      <c r="U79" s="28">
        <f t="shared" si="31"/>
        <v>0</v>
      </c>
      <c r="V79" s="28">
        <f t="shared" si="32"/>
        <v>0</v>
      </c>
      <c r="W79" s="28">
        <f t="shared" si="41"/>
        <v>0</v>
      </c>
      <c r="X79" s="28">
        <f t="shared" si="42"/>
        <v>0</v>
      </c>
      <c r="Y79" s="2"/>
      <c r="Z79" s="30">
        <f t="shared" si="49"/>
        <v>70</v>
      </c>
      <c r="AA79" s="28">
        <f t="shared" si="33"/>
        <v>0</v>
      </c>
      <c r="AB79" s="28">
        <f t="shared" si="34"/>
        <v>0</v>
      </c>
      <c r="AC79" s="28">
        <f t="shared" si="43"/>
        <v>0</v>
      </c>
      <c r="AD79" s="28">
        <f t="shared" si="44"/>
        <v>0</v>
      </c>
      <c r="AF79" s="2"/>
      <c r="AG79" s="2"/>
      <c r="AH79" s="2"/>
    </row>
    <row r="80" spans="1:34" s="1" customFormat="1" ht="20.100000000000001" customHeight="1" x14ac:dyDescent="0.3">
      <c r="A80" s="2"/>
      <c r="B80" s="30">
        <f t="shared" si="45"/>
        <v>71</v>
      </c>
      <c r="C80" s="28">
        <f t="shared" si="25"/>
        <v>0</v>
      </c>
      <c r="D80" s="28">
        <f t="shared" si="26"/>
        <v>0</v>
      </c>
      <c r="E80" s="28">
        <f t="shared" si="35"/>
        <v>0</v>
      </c>
      <c r="F80" s="28">
        <f t="shared" si="36"/>
        <v>0</v>
      </c>
      <c r="G80" s="2"/>
      <c r="H80" s="30">
        <f t="shared" si="46"/>
        <v>71</v>
      </c>
      <c r="I80" s="28">
        <f t="shared" si="27"/>
        <v>0</v>
      </c>
      <c r="J80" s="28">
        <f t="shared" si="28"/>
        <v>0</v>
      </c>
      <c r="K80" s="28">
        <f t="shared" si="37"/>
        <v>0</v>
      </c>
      <c r="L80" s="28">
        <f t="shared" si="38"/>
        <v>0</v>
      </c>
      <c r="M80" s="2"/>
      <c r="N80" s="30">
        <f t="shared" si="47"/>
        <v>71</v>
      </c>
      <c r="O80" s="28">
        <f t="shared" si="29"/>
        <v>0</v>
      </c>
      <c r="P80" s="28">
        <f t="shared" si="30"/>
        <v>0</v>
      </c>
      <c r="Q80" s="28">
        <f t="shared" si="39"/>
        <v>0</v>
      </c>
      <c r="R80" s="28">
        <f t="shared" si="40"/>
        <v>0</v>
      </c>
      <c r="S80" s="2"/>
      <c r="T80" s="30">
        <f t="shared" si="48"/>
        <v>71</v>
      </c>
      <c r="U80" s="28">
        <f t="shared" si="31"/>
        <v>0</v>
      </c>
      <c r="V80" s="28">
        <f t="shared" si="32"/>
        <v>0</v>
      </c>
      <c r="W80" s="28">
        <f t="shared" si="41"/>
        <v>0</v>
      </c>
      <c r="X80" s="28">
        <f t="shared" si="42"/>
        <v>0</v>
      </c>
      <c r="Y80" s="2"/>
      <c r="Z80" s="30">
        <f t="shared" si="49"/>
        <v>71</v>
      </c>
      <c r="AA80" s="28">
        <f t="shared" si="33"/>
        <v>0</v>
      </c>
      <c r="AB80" s="28">
        <f t="shared" si="34"/>
        <v>0</v>
      </c>
      <c r="AC80" s="28">
        <f t="shared" si="43"/>
        <v>0</v>
      </c>
      <c r="AD80" s="28">
        <f t="shared" si="44"/>
        <v>0</v>
      </c>
      <c r="AF80" s="2"/>
      <c r="AG80" s="2"/>
      <c r="AH80" s="2"/>
    </row>
    <row r="81" spans="1:34" s="1" customFormat="1" ht="20.100000000000001" customHeight="1" x14ac:dyDescent="0.3">
      <c r="A81" s="2"/>
      <c r="B81" s="30">
        <f t="shared" si="45"/>
        <v>72</v>
      </c>
      <c r="C81" s="28">
        <f t="shared" si="25"/>
        <v>0</v>
      </c>
      <c r="D81" s="28">
        <f t="shared" si="26"/>
        <v>0</v>
      </c>
      <c r="E81" s="28">
        <f t="shared" si="35"/>
        <v>0</v>
      </c>
      <c r="F81" s="28">
        <f t="shared" si="36"/>
        <v>0</v>
      </c>
      <c r="G81" s="2"/>
      <c r="H81" s="30">
        <f t="shared" si="46"/>
        <v>72</v>
      </c>
      <c r="I81" s="28">
        <f t="shared" si="27"/>
        <v>0</v>
      </c>
      <c r="J81" s="28">
        <f t="shared" si="28"/>
        <v>0</v>
      </c>
      <c r="K81" s="28">
        <f t="shared" si="37"/>
        <v>0</v>
      </c>
      <c r="L81" s="28">
        <f t="shared" si="38"/>
        <v>0</v>
      </c>
      <c r="M81" s="2"/>
      <c r="N81" s="30">
        <f t="shared" si="47"/>
        <v>72</v>
      </c>
      <c r="O81" s="28">
        <f t="shared" si="29"/>
        <v>0</v>
      </c>
      <c r="P81" s="28">
        <f t="shared" si="30"/>
        <v>0</v>
      </c>
      <c r="Q81" s="28">
        <f t="shared" si="39"/>
        <v>0</v>
      </c>
      <c r="R81" s="28">
        <f t="shared" si="40"/>
        <v>0</v>
      </c>
      <c r="S81" s="2"/>
      <c r="T81" s="30">
        <f t="shared" si="48"/>
        <v>72</v>
      </c>
      <c r="U81" s="28">
        <f t="shared" si="31"/>
        <v>0</v>
      </c>
      <c r="V81" s="28">
        <f t="shared" si="32"/>
        <v>0</v>
      </c>
      <c r="W81" s="28">
        <f t="shared" si="41"/>
        <v>0</v>
      </c>
      <c r="X81" s="28">
        <f t="shared" si="42"/>
        <v>0</v>
      </c>
      <c r="Y81" s="2"/>
      <c r="Z81" s="30">
        <f t="shared" si="49"/>
        <v>72</v>
      </c>
      <c r="AA81" s="28">
        <f t="shared" si="33"/>
        <v>0</v>
      </c>
      <c r="AB81" s="28">
        <f t="shared" si="34"/>
        <v>0</v>
      </c>
      <c r="AC81" s="28">
        <f t="shared" si="43"/>
        <v>0</v>
      </c>
      <c r="AD81" s="28">
        <f t="shared" si="44"/>
        <v>0</v>
      </c>
      <c r="AF81" s="2"/>
      <c r="AG81" s="2"/>
      <c r="AH81" s="2"/>
    </row>
    <row r="82" spans="1:34" s="1" customFormat="1" ht="20.100000000000001" customHeight="1" x14ac:dyDescent="0.3">
      <c r="A82" s="2"/>
      <c r="B82" s="30">
        <f t="shared" si="45"/>
        <v>73</v>
      </c>
      <c r="C82" s="28">
        <f t="shared" si="25"/>
        <v>0</v>
      </c>
      <c r="D82" s="28">
        <f t="shared" si="26"/>
        <v>0</v>
      </c>
      <c r="E82" s="28">
        <f t="shared" si="35"/>
        <v>0</v>
      </c>
      <c r="F82" s="28">
        <f t="shared" si="36"/>
        <v>0</v>
      </c>
      <c r="G82" s="2"/>
      <c r="H82" s="30">
        <f t="shared" si="46"/>
        <v>73</v>
      </c>
      <c r="I82" s="28">
        <f t="shared" si="27"/>
        <v>0</v>
      </c>
      <c r="J82" s="28">
        <f t="shared" si="28"/>
        <v>0</v>
      </c>
      <c r="K82" s="28">
        <f t="shared" si="37"/>
        <v>0</v>
      </c>
      <c r="L82" s="28">
        <f t="shared" si="38"/>
        <v>0</v>
      </c>
      <c r="M82" s="2"/>
      <c r="N82" s="30">
        <f t="shared" si="47"/>
        <v>73</v>
      </c>
      <c r="O82" s="28">
        <f t="shared" si="29"/>
        <v>0</v>
      </c>
      <c r="P82" s="28">
        <f t="shared" si="30"/>
        <v>0</v>
      </c>
      <c r="Q82" s="28">
        <f t="shared" si="39"/>
        <v>0</v>
      </c>
      <c r="R82" s="28">
        <f t="shared" si="40"/>
        <v>0</v>
      </c>
      <c r="S82" s="2"/>
      <c r="T82" s="30">
        <f t="shared" si="48"/>
        <v>73</v>
      </c>
      <c r="U82" s="28">
        <f t="shared" si="31"/>
        <v>0</v>
      </c>
      <c r="V82" s="28">
        <f t="shared" si="32"/>
        <v>0</v>
      </c>
      <c r="W82" s="28">
        <f t="shared" si="41"/>
        <v>0</v>
      </c>
      <c r="X82" s="28">
        <f t="shared" si="42"/>
        <v>0</v>
      </c>
      <c r="Y82" s="2"/>
      <c r="Z82" s="30">
        <f t="shared" si="49"/>
        <v>73</v>
      </c>
      <c r="AA82" s="28">
        <f t="shared" si="33"/>
        <v>0</v>
      </c>
      <c r="AB82" s="28">
        <f t="shared" si="34"/>
        <v>0</v>
      </c>
      <c r="AC82" s="28">
        <f t="shared" si="43"/>
        <v>0</v>
      </c>
      <c r="AD82" s="28">
        <f t="shared" si="44"/>
        <v>0</v>
      </c>
      <c r="AF82" s="2"/>
      <c r="AG82" s="2"/>
      <c r="AH82" s="2"/>
    </row>
    <row r="83" spans="1:34" s="1" customFormat="1" ht="20.100000000000001" customHeight="1" x14ac:dyDescent="0.3">
      <c r="A83" s="2"/>
      <c r="B83" s="30">
        <f t="shared" si="45"/>
        <v>74</v>
      </c>
      <c r="C83" s="28">
        <f t="shared" si="25"/>
        <v>0</v>
      </c>
      <c r="D83" s="28">
        <f t="shared" si="26"/>
        <v>0</v>
      </c>
      <c r="E83" s="28">
        <f t="shared" si="35"/>
        <v>0</v>
      </c>
      <c r="F83" s="28">
        <f t="shared" si="36"/>
        <v>0</v>
      </c>
      <c r="G83" s="2"/>
      <c r="H83" s="30">
        <f t="shared" si="46"/>
        <v>74</v>
      </c>
      <c r="I83" s="28">
        <f t="shared" si="27"/>
        <v>0</v>
      </c>
      <c r="J83" s="28">
        <f t="shared" si="28"/>
        <v>0</v>
      </c>
      <c r="K83" s="28">
        <f t="shared" si="37"/>
        <v>0</v>
      </c>
      <c r="L83" s="28">
        <f t="shared" si="38"/>
        <v>0</v>
      </c>
      <c r="M83" s="2"/>
      <c r="N83" s="30">
        <f t="shared" si="47"/>
        <v>74</v>
      </c>
      <c r="O83" s="28">
        <f t="shared" si="29"/>
        <v>0</v>
      </c>
      <c r="P83" s="28">
        <f t="shared" si="30"/>
        <v>0</v>
      </c>
      <c r="Q83" s="28">
        <f t="shared" si="39"/>
        <v>0</v>
      </c>
      <c r="R83" s="28">
        <f t="shared" si="40"/>
        <v>0</v>
      </c>
      <c r="S83" s="2"/>
      <c r="T83" s="30">
        <f t="shared" si="48"/>
        <v>74</v>
      </c>
      <c r="U83" s="28">
        <f t="shared" si="31"/>
        <v>0</v>
      </c>
      <c r="V83" s="28">
        <f t="shared" si="32"/>
        <v>0</v>
      </c>
      <c r="W83" s="28">
        <f t="shared" si="41"/>
        <v>0</v>
      </c>
      <c r="X83" s="28">
        <f t="shared" si="42"/>
        <v>0</v>
      </c>
      <c r="Y83" s="2"/>
      <c r="Z83" s="30">
        <f t="shared" si="49"/>
        <v>74</v>
      </c>
      <c r="AA83" s="28">
        <f t="shared" si="33"/>
        <v>0</v>
      </c>
      <c r="AB83" s="28">
        <f t="shared" si="34"/>
        <v>0</v>
      </c>
      <c r="AC83" s="28">
        <f t="shared" si="43"/>
        <v>0</v>
      </c>
      <c r="AD83" s="28">
        <f t="shared" si="44"/>
        <v>0</v>
      </c>
      <c r="AF83" s="2"/>
      <c r="AG83" s="2"/>
      <c r="AH83" s="2"/>
    </row>
    <row r="84" spans="1:34" s="1" customFormat="1" ht="20.100000000000001" customHeight="1" x14ac:dyDescent="0.3">
      <c r="A84" s="2"/>
      <c r="B84" s="30">
        <f t="shared" si="45"/>
        <v>75</v>
      </c>
      <c r="C84" s="28">
        <f t="shared" si="25"/>
        <v>0</v>
      </c>
      <c r="D84" s="28">
        <f t="shared" si="26"/>
        <v>0</v>
      </c>
      <c r="E84" s="28">
        <f t="shared" si="35"/>
        <v>0</v>
      </c>
      <c r="F84" s="28">
        <f t="shared" si="36"/>
        <v>0</v>
      </c>
      <c r="G84" s="2"/>
      <c r="H84" s="30">
        <f t="shared" si="46"/>
        <v>75</v>
      </c>
      <c r="I84" s="28">
        <f t="shared" si="27"/>
        <v>0</v>
      </c>
      <c r="J84" s="28">
        <f t="shared" si="28"/>
        <v>0</v>
      </c>
      <c r="K84" s="28">
        <f t="shared" si="37"/>
        <v>0</v>
      </c>
      <c r="L84" s="28">
        <f t="shared" si="38"/>
        <v>0</v>
      </c>
      <c r="M84" s="2"/>
      <c r="N84" s="30">
        <f t="shared" si="47"/>
        <v>75</v>
      </c>
      <c r="O84" s="28">
        <f t="shared" si="29"/>
        <v>0</v>
      </c>
      <c r="P84" s="28">
        <f t="shared" si="30"/>
        <v>0</v>
      </c>
      <c r="Q84" s="28">
        <f t="shared" si="39"/>
        <v>0</v>
      </c>
      <c r="R84" s="28">
        <f t="shared" si="40"/>
        <v>0</v>
      </c>
      <c r="S84" s="2"/>
      <c r="T84" s="30">
        <f t="shared" si="48"/>
        <v>75</v>
      </c>
      <c r="U84" s="28">
        <f t="shared" si="31"/>
        <v>0</v>
      </c>
      <c r="V84" s="28">
        <f t="shared" si="32"/>
        <v>0</v>
      </c>
      <c r="W84" s="28">
        <f t="shared" si="41"/>
        <v>0</v>
      </c>
      <c r="X84" s="28">
        <f t="shared" si="42"/>
        <v>0</v>
      </c>
      <c r="Y84" s="2"/>
      <c r="Z84" s="30">
        <f t="shared" si="49"/>
        <v>75</v>
      </c>
      <c r="AA84" s="28">
        <f t="shared" si="33"/>
        <v>0</v>
      </c>
      <c r="AB84" s="28">
        <f t="shared" si="34"/>
        <v>0</v>
      </c>
      <c r="AC84" s="28">
        <f t="shared" si="43"/>
        <v>0</v>
      </c>
      <c r="AD84" s="28">
        <f t="shared" si="44"/>
        <v>0</v>
      </c>
      <c r="AF84" s="2"/>
      <c r="AG84" s="2"/>
      <c r="AH84" s="2"/>
    </row>
    <row r="85" spans="1:34" s="1" customFormat="1" ht="20.100000000000001" customHeight="1" x14ac:dyDescent="0.3">
      <c r="A85" s="2"/>
      <c r="B85" s="30">
        <f t="shared" si="45"/>
        <v>76</v>
      </c>
      <c r="C85" s="28">
        <f t="shared" si="25"/>
        <v>0</v>
      </c>
      <c r="D85" s="28">
        <f t="shared" si="26"/>
        <v>0</v>
      </c>
      <c r="E85" s="28">
        <f t="shared" si="35"/>
        <v>0</v>
      </c>
      <c r="F85" s="28">
        <f t="shared" si="36"/>
        <v>0</v>
      </c>
      <c r="G85" s="2"/>
      <c r="H85" s="30">
        <f t="shared" si="46"/>
        <v>76</v>
      </c>
      <c r="I85" s="28">
        <f t="shared" si="27"/>
        <v>0</v>
      </c>
      <c r="J85" s="28">
        <f t="shared" si="28"/>
        <v>0</v>
      </c>
      <c r="K85" s="28">
        <f t="shared" si="37"/>
        <v>0</v>
      </c>
      <c r="L85" s="28">
        <f t="shared" si="38"/>
        <v>0</v>
      </c>
      <c r="M85" s="2"/>
      <c r="N85" s="30">
        <f t="shared" si="47"/>
        <v>76</v>
      </c>
      <c r="O85" s="28">
        <f t="shared" si="29"/>
        <v>0</v>
      </c>
      <c r="P85" s="28">
        <f t="shared" si="30"/>
        <v>0</v>
      </c>
      <c r="Q85" s="28">
        <f t="shared" si="39"/>
        <v>0</v>
      </c>
      <c r="R85" s="28">
        <f t="shared" si="40"/>
        <v>0</v>
      </c>
      <c r="S85" s="2"/>
      <c r="T85" s="30">
        <f t="shared" si="48"/>
        <v>76</v>
      </c>
      <c r="U85" s="28">
        <f t="shared" si="31"/>
        <v>0</v>
      </c>
      <c r="V85" s="28">
        <f t="shared" si="32"/>
        <v>0</v>
      </c>
      <c r="W85" s="28">
        <f t="shared" si="41"/>
        <v>0</v>
      </c>
      <c r="X85" s="28">
        <f t="shared" si="42"/>
        <v>0</v>
      </c>
      <c r="Y85" s="2"/>
      <c r="Z85" s="30">
        <f t="shared" si="49"/>
        <v>76</v>
      </c>
      <c r="AA85" s="28">
        <f t="shared" si="33"/>
        <v>0</v>
      </c>
      <c r="AB85" s="28">
        <f t="shared" si="34"/>
        <v>0</v>
      </c>
      <c r="AC85" s="28">
        <f t="shared" si="43"/>
        <v>0</v>
      </c>
      <c r="AD85" s="28">
        <f t="shared" si="44"/>
        <v>0</v>
      </c>
      <c r="AF85" s="2"/>
      <c r="AG85" s="2"/>
      <c r="AH85" s="2"/>
    </row>
    <row r="86" spans="1:34" s="1" customFormat="1" ht="20.100000000000001" customHeight="1" x14ac:dyDescent="0.3">
      <c r="A86" s="2"/>
      <c r="B86" s="30">
        <f t="shared" si="45"/>
        <v>77</v>
      </c>
      <c r="C86" s="28">
        <f t="shared" si="25"/>
        <v>0</v>
      </c>
      <c r="D86" s="28">
        <f t="shared" si="26"/>
        <v>0</v>
      </c>
      <c r="E86" s="28">
        <f t="shared" si="35"/>
        <v>0</v>
      </c>
      <c r="F86" s="28">
        <f t="shared" si="36"/>
        <v>0</v>
      </c>
      <c r="G86" s="2"/>
      <c r="H86" s="30">
        <f t="shared" si="46"/>
        <v>77</v>
      </c>
      <c r="I86" s="28">
        <f t="shared" si="27"/>
        <v>0</v>
      </c>
      <c r="J86" s="28">
        <f t="shared" si="28"/>
        <v>0</v>
      </c>
      <c r="K86" s="28">
        <f t="shared" si="37"/>
        <v>0</v>
      </c>
      <c r="L86" s="28">
        <f t="shared" si="38"/>
        <v>0</v>
      </c>
      <c r="M86" s="2"/>
      <c r="N86" s="30">
        <f t="shared" si="47"/>
        <v>77</v>
      </c>
      <c r="O86" s="28">
        <f t="shared" si="29"/>
        <v>0</v>
      </c>
      <c r="P86" s="28">
        <f t="shared" si="30"/>
        <v>0</v>
      </c>
      <c r="Q86" s="28">
        <f t="shared" si="39"/>
        <v>0</v>
      </c>
      <c r="R86" s="28">
        <f t="shared" si="40"/>
        <v>0</v>
      </c>
      <c r="S86" s="2"/>
      <c r="T86" s="30">
        <f t="shared" si="48"/>
        <v>77</v>
      </c>
      <c r="U86" s="28">
        <f t="shared" si="31"/>
        <v>0</v>
      </c>
      <c r="V86" s="28">
        <f t="shared" si="32"/>
        <v>0</v>
      </c>
      <c r="W86" s="28">
        <f t="shared" si="41"/>
        <v>0</v>
      </c>
      <c r="X86" s="28">
        <f t="shared" si="42"/>
        <v>0</v>
      </c>
      <c r="Y86" s="2"/>
      <c r="Z86" s="30">
        <f t="shared" si="49"/>
        <v>77</v>
      </c>
      <c r="AA86" s="28">
        <f t="shared" si="33"/>
        <v>0</v>
      </c>
      <c r="AB86" s="28">
        <f t="shared" si="34"/>
        <v>0</v>
      </c>
      <c r="AC86" s="28">
        <f t="shared" si="43"/>
        <v>0</v>
      </c>
      <c r="AD86" s="28">
        <f t="shared" si="44"/>
        <v>0</v>
      </c>
      <c r="AF86" s="2"/>
      <c r="AG86" s="2"/>
      <c r="AH86" s="2"/>
    </row>
    <row r="87" spans="1:34" s="1" customFormat="1" ht="20.100000000000001" customHeight="1" x14ac:dyDescent="0.3">
      <c r="A87" s="2"/>
      <c r="B87" s="30">
        <f t="shared" si="45"/>
        <v>78</v>
      </c>
      <c r="C87" s="28">
        <f t="shared" si="25"/>
        <v>0</v>
      </c>
      <c r="D87" s="28">
        <f t="shared" si="26"/>
        <v>0</v>
      </c>
      <c r="E87" s="28">
        <f t="shared" si="35"/>
        <v>0</v>
      </c>
      <c r="F87" s="28">
        <f t="shared" si="36"/>
        <v>0</v>
      </c>
      <c r="G87" s="2"/>
      <c r="H87" s="30">
        <f t="shared" si="46"/>
        <v>78</v>
      </c>
      <c r="I87" s="28">
        <f t="shared" si="27"/>
        <v>0</v>
      </c>
      <c r="J87" s="28">
        <f t="shared" si="28"/>
        <v>0</v>
      </c>
      <c r="K87" s="28">
        <f t="shared" si="37"/>
        <v>0</v>
      </c>
      <c r="L87" s="28">
        <f t="shared" si="38"/>
        <v>0</v>
      </c>
      <c r="M87" s="2"/>
      <c r="N87" s="30">
        <f t="shared" si="47"/>
        <v>78</v>
      </c>
      <c r="O87" s="28">
        <f t="shared" si="29"/>
        <v>0</v>
      </c>
      <c r="P87" s="28">
        <f t="shared" si="30"/>
        <v>0</v>
      </c>
      <c r="Q87" s="28">
        <f t="shared" si="39"/>
        <v>0</v>
      </c>
      <c r="R87" s="28">
        <f t="shared" si="40"/>
        <v>0</v>
      </c>
      <c r="S87" s="2"/>
      <c r="T87" s="30">
        <f t="shared" si="48"/>
        <v>78</v>
      </c>
      <c r="U87" s="28">
        <f t="shared" si="31"/>
        <v>0</v>
      </c>
      <c r="V87" s="28">
        <f t="shared" si="32"/>
        <v>0</v>
      </c>
      <c r="W87" s="28">
        <f t="shared" si="41"/>
        <v>0</v>
      </c>
      <c r="X87" s="28">
        <f t="shared" si="42"/>
        <v>0</v>
      </c>
      <c r="Y87" s="2"/>
      <c r="Z87" s="30">
        <f t="shared" si="49"/>
        <v>78</v>
      </c>
      <c r="AA87" s="28">
        <f t="shared" si="33"/>
        <v>0</v>
      </c>
      <c r="AB87" s="28">
        <f t="shared" si="34"/>
        <v>0</v>
      </c>
      <c r="AC87" s="28">
        <f t="shared" si="43"/>
        <v>0</v>
      </c>
      <c r="AD87" s="28">
        <f t="shared" si="44"/>
        <v>0</v>
      </c>
      <c r="AF87" s="2"/>
      <c r="AG87" s="2"/>
      <c r="AH87" s="2"/>
    </row>
    <row r="88" spans="1:34" s="1" customFormat="1" ht="20.100000000000001" customHeight="1" x14ac:dyDescent="0.3">
      <c r="A88" s="2"/>
      <c r="B88" s="30">
        <f t="shared" si="45"/>
        <v>79</v>
      </c>
      <c r="C88" s="28">
        <f t="shared" si="25"/>
        <v>0</v>
      </c>
      <c r="D88" s="28">
        <f t="shared" si="26"/>
        <v>0</v>
      </c>
      <c r="E88" s="28">
        <f t="shared" si="35"/>
        <v>0</v>
      </c>
      <c r="F88" s="28">
        <f t="shared" si="36"/>
        <v>0</v>
      </c>
      <c r="G88" s="2"/>
      <c r="H88" s="30">
        <f t="shared" si="46"/>
        <v>79</v>
      </c>
      <c r="I88" s="28">
        <f t="shared" si="27"/>
        <v>0</v>
      </c>
      <c r="J88" s="28">
        <f t="shared" si="28"/>
        <v>0</v>
      </c>
      <c r="K88" s="28">
        <f t="shared" si="37"/>
        <v>0</v>
      </c>
      <c r="L88" s="28">
        <f t="shared" si="38"/>
        <v>0</v>
      </c>
      <c r="M88" s="2"/>
      <c r="N88" s="30">
        <f t="shared" si="47"/>
        <v>79</v>
      </c>
      <c r="O88" s="28">
        <f t="shared" si="29"/>
        <v>0</v>
      </c>
      <c r="P88" s="28">
        <f t="shared" si="30"/>
        <v>0</v>
      </c>
      <c r="Q88" s="28">
        <f t="shared" si="39"/>
        <v>0</v>
      </c>
      <c r="R88" s="28">
        <f t="shared" si="40"/>
        <v>0</v>
      </c>
      <c r="S88" s="2"/>
      <c r="T88" s="30">
        <f t="shared" si="48"/>
        <v>79</v>
      </c>
      <c r="U88" s="28">
        <f t="shared" si="31"/>
        <v>0</v>
      </c>
      <c r="V88" s="28">
        <f t="shared" si="32"/>
        <v>0</v>
      </c>
      <c r="W88" s="28">
        <f t="shared" si="41"/>
        <v>0</v>
      </c>
      <c r="X88" s="28">
        <f t="shared" si="42"/>
        <v>0</v>
      </c>
      <c r="Y88" s="2"/>
      <c r="Z88" s="30">
        <f t="shared" si="49"/>
        <v>79</v>
      </c>
      <c r="AA88" s="28">
        <f t="shared" si="33"/>
        <v>0</v>
      </c>
      <c r="AB88" s="28">
        <f t="shared" ref="AB88:AB95" si="50">IF(AA88=0,0,AA88-AC88)</f>
        <v>0</v>
      </c>
      <c r="AC88" s="28">
        <f t="shared" si="43"/>
        <v>0</v>
      </c>
      <c r="AD88" s="28">
        <f t="shared" ref="AD88:AD95" si="51">AD87-AC88</f>
        <v>0</v>
      </c>
      <c r="AF88" s="2"/>
      <c r="AG88" s="2"/>
      <c r="AH88" s="2"/>
    </row>
    <row r="89" spans="1:34" s="1" customFormat="1" ht="20.100000000000001" customHeight="1" x14ac:dyDescent="0.3">
      <c r="A89" s="2"/>
      <c r="B89" s="30">
        <f t="shared" si="45"/>
        <v>80</v>
      </c>
      <c r="C89" s="28">
        <f t="shared" si="25"/>
        <v>0</v>
      </c>
      <c r="D89" s="28">
        <f t="shared" si="26"/>
        <v>0</v>
      </c>
      <c r="E89" s="28">
        <f t="shared" si="35"/>
        <v>0</v>
      </c>
      <c r="F89" s="28">
        <f t="shared" si="36"/>
        <v>0</v>
      </c>
      <c r="G89" s="2"/>
      <c r="H89" s="30">
        <f t="shared" si="46"/>
        <v>80</v>
      </c>
      <c r="I89" s="28">
        <f t="shared" si="27"/>
        <v>0</v>
      </c>
      <c r="J89" s="28">
        <f t="shared" si="28"/>
        <v>0</v>
      </c>
      <c r="K89" s="28">
        <f t="shared" si="37"/>
        <v>0</v>
      </c>
      <c r="L89" s="28">
        <f t="shared" si="38"/>
        <v>0</v>
      </c>
      <c r="M89" s="2"/>
      <c r="N89" s="30">
        <f t="shared" si="47"/>
        <v>80</v>
      </c>
      <c r="O89" s="28">
        <f t="shared" si="29"/>
        <v>0</v>
      </c>
      <c r="P89" s="28">
        <f t="shared" si="30"/>
        <v>0</v>
      </c>
      <c r="Q89" s="28">
        <f t="shared" si="39"/>
        <v>0</v>
      </c>
      <c r="R89" s="28">
        <f t="shared" si="40"/>
        <v>0</v>
      </c>
      <c r="S89" s="2"/>
      <c r="T89" s="30">
        <f t="shared" si="48"/>
        <v>80</v>
      </c>
      <c r="U89" s="28">
        <f t="shared" si="31"/>
        <v>0</v>
      </c>
      <c r="V89" s="28">
        <f t="shared" si="32"/>
        <v>0</v>
      </c>
      <c r="W89" s="28">
        <f t="shared" si="41"/>
        <v>0</v>
      </c>
      <c r="X89" s="28">
        <f t="shared" si="42"/>
        <v>0</v>
      </c>
      <c r="Y89" s="2"/>
      <c r="Z89" s="30">
        <f t="shared" si="49"/>
        <v>80</v>
      </c>
      <c r="AA89" s="28">
        <f t="shared" si="33"/>
        <v>0</v>
      </c>
      <c r="AB89" s="28">
        <f t="shared" si="50"/>
        <v>0</v>
      </c>
      <c r="AC89" s="28">
        <f t="shared" si="43"/>
        <v>0</v>
      </c>
      <c r="AD89" s="28">
        <f t="shared" si="51"/>
        <v>0</v>
      </c>
      <c r="AF89" s="2"/>
      <c r="AG89" s="2"/>
      <c r="AH89" s="2"/>
    </row>
    <row r="90" spans="1:34" s="1" customFormat="1" ht="20.100000000000001" customHeight="1" x14ac:dyDescent="0.3">
      <c r="A90" s="2"/>
      <c r="B90" s="30">
        <f t="shared" si="45"/>
        <v>81</v>
      </c>
      <c r="C90" s="28">
        <f t="shared" si="25"/>
        <v>0</v>
      </c>
      <c r="D90" s="28">
        <f t="shared" si="26"/>
        <v>0</v>
      </c>
      <c r="E90" s="28">
        <f t="shared" si="35"/>
        <v>0</v>
      </c>
      <c r="F90" s="28">
        <f t="shared" si="36"/>
        <v>0</v>
      </c>
      <c r="G90" s="2"/>
      <c r="H90" s="30">
        <f t="shared" si="46"/>
        <v>81</v>
      </c>
      <c r="I90" s="28">
        <f t="shared" si="27"/>
        <v>0</v>
      </c>
      <c r="J90" s="28">
        <f t="shared" si="28"/>
        <v>0</v>
      </c>
      <c r="K90" s="28">
        <f t="shared" si="37"/>
        <v>0</v>
      </c>
      <c r="L90" s="28">
        <f t="shared" si="38"/>
        <v>0</v>
      </c>
      <c r="M90" s="2"/>
      <c r="N90" s="30">
        <f t="shared" si="47"/>
        <v>81</v>
      </c>
      <c r="O90" s="28">
        <f t="shared" si="29"/>
        <v>0</v>
      </c>
      <c r="P90" s="28">
        <f t="shared" si="30"/>
        <v>0</v>
      </c>
      <c r="Q90" s="28">
        <f t="shared" si="39"/>
        <v>0</v>
      </c>
      <c r="R90" s="28">
        <f t="shared" si="40"/>
        <v>0</v>
      </c>
      <c r="S90" s="2"/>
      <c r="T90" s="30">
        <f t="shared" si="48"/>
        <v>81</v>
      </c>
      <c r="U90" s="28">
        <f t="shared" si="31"/>
        <v>0</v>
      </c>
      <c r="V90" s="28">
        <f t="shared" si="32"/>
        <v>0</v>
      </c>
      <c r="W90" s="28">
        <f t="shared" si="41"/>
        <v>0</v>
      </c>
      <c r="X90" s="28">
        <f t="shared" si="42"/>
        <v>0</v>
      </c>
      <c r="Y90" s="2"/>
      <c r="Z90" s="30">
        <f t="shared" si="49"/>
        <v>81</v>
      </c>
      <c r="AA90" s="28">
        <f t="shared" si="33"/>
        <v>0</v>
      </c>
      <c r="AB90" s="28">
        <f t="shared" si="50"/>
        <v>0</v>
      </c>
      <c r="AC90" s="28">
        <f t="shared" si="43"/>
        <v>0</v>
      </c>
      <c r="AD90" s="28">
        <f t="shared" si="51"/>
        <v>0</v>
      </c>
      <c r="AF90" s="2"/>
      <c r="AG90" s="2"/>
      <c r="AH90" s="2"/>
    </row>
    <row r="91" spans="1:34" s="1" customFormat="1" ht="20.100000000000001" customHeight="1" x14ac:dyDescent="0.3">
      <c r="A91" s="2"/>
      <c r="B91" s="30">
        <f t="shared" si="45"/>
        <v>82</v>
      </c>
      <c r="C91" s="28">
        <f t="shared" si="25"/>
        <v>0</v>
      </c>
      <c r="D91" s="28">
        <f t="shared" si="26"/>
        <v>0</v>
      </c>
      <c r="E91" s="28">
        <f t="shared" si="35"/>
        <v>0</v>
      </c>
      <c r="F91" s="28">
        <f t="shared" si="36"/>
        <v>0</v>
      </c>
      <c r="G91" s="2"/>
      <c r="H91" s="30">
        <f t="shared" si="46"/>
        <v>82</v>
      </c>
      <c r="I91" s="28">
        <f t="shared" si="27"/>
        <v>0</v>
      </c>
      <c r="J91" s="28">
        <f t="shared" si="28"/>
        <v>0</v>
      </c>
      <c r="K91" s="28">
        <f t="shared" si="37"/>
        <v>0</v>
      </c>
      <c r="L91" s="28">
        <f t="shared" si="38"/>
        <v>0</v>
      </c>
      <c r="M91" s="2"/>
      <c r="N91" s="30">
        <f t="shared" si="47"/>
        <v>82</v>
      </c>
      <c r="O91" s="28">
        <f t="shared" si="29"/>
        <v>0</v>
      </c>
      <c r="P91" s="28">
        <f t="shared" si="30"/>
        <v>0</v>
      </c>
      <c r="Q91" s="28">
        <f t="shared" si="39"/>
        <v>0</v>
      </c>
      <c r="R91" s="28">
        <f t="shared" si="40"/>
        <v>0</v>
      </c>
      <c r="S91" s="2"/>
      <c r="T91" s="30">
        <f t="shared" si="48"/>
        <v>82</v>
      </c>
      <c r="U91" s="28">
        <f t="shared" si="31"/>
        <v>0</v>
      </c>
      <c r="V91" s="28">
        <f t="shared" si="32"/>
        <v>0</v>
      </c>
      <c r="W91" s="28">
        <f t="shared" si="41"/>
        <v>0</v>
      </c>
      <c r="X91" s="28">
        <f t="shared" si="42"/>
        <v>0</v>
      </c>
      <c r="Y91" s="2"/>
      <c r="Z91" s="30">
        <f t="shared" si="49"/>
        <v>82</v>
      </c>
      <c r="AA91" s="28">
        <f t="shared" si="33"/>
        <v>0</v>
      </c>
      <c r="AB91" s="28">
        <f t="shared" si="50"/>
        <v>0</v>
      </c>
      <c r="AC91" s="28">
        <f t="shared" si="43"/>
        <v>0</v>
      </c>
      <c r="AD91" s="28">
        <f t="shared" si="51"/>
        <v>0</v>
      </c>
      <c r="AF91" s="2"/>
      <c r="AG91" s="2"/>
      <c r="AH91" s="2"/>
    </row>
    <row r="92" spans="1:34" s="1" customFormat="1" ht="20.100000000000001" customHeight="1" x14ac:dyDescent="0.3">
      <c r="A92" s="2"/>
      <c r="B92" s="30">
        <f t="shared" si="45"/>
        <v>83</v>
      </c>
      <c r="C92" s="28">
        <f t="shared" si="25"/>
        <v>0</v>
      </c>
      <c r="D92" s="28">
        <f t="shared" si="26"/>
        <v>0</v>
      </c>
      <c r="E92" s="28">
        <f t="shared" si="35"/>
        <v>0</v>
      </c>
      <c r="F92" s="28">
        <f t="shared" si="36"/>
        <v>0</v>
      </c>
      <c r="G92" s="2"/>
      <c r="H92" s="30">
        <f t="shared" si="46"/>
        <v>83</v>
      </c>
      <c r="I92" s="28">
        <f t="shared" si="27"/>
        <v>0</v>
      </c>
      <c r="J92" s="28">
        <f t="shared" si="28"/>
        <v>0</v>
      </c>
      <c r="K92" s="28">
        <f t="shared" si="37"/>
        <v>0</v>
      </c>
      <c r="L92" s="28">
        <f t="shared" si="38"/>
        <v>0</v>
      </c>
      <c r="M92" s="2"/>
      <c r="N92" s="30">
        <f t="shared" si="47"/>
        <v>83</v>
      </c>
      <c r="O92" s="28">
        <f t="shared" si="29"/>
        <v>0</v>
      </c>
      <c r="P92" s="28">
        <f t="shared" si="30"/>
        <v>0</v>
      </c>
      <c r="Q92" s="28">
        <f t="shared" si="39"/>
        <v>0</v>
      </c>
      <c r="R92" s="28">
        <f t="shared" si="40"/>
        <v>0</v>
      </c>
      <c r="S92" s="2"/>
      <c r="T92" s="30">
        <f t="shared" si="48"/>
        <v>83</v>
      </c>
      <c r="U92" s="28">
        <f t="shared" si="31"/>
        <v>0</v>
      </c>
      <c r="V92" s="28">
        <f t="shared" si="32"/>
        <v>0</v>
      </c>
      <c r="W92" s="28">
        <f t="shared" si="41"/>
        <v>0</v>
      </c>
      <c r="X92" s="28">
        <f t="shared" si="42"/>
        <v>0</v>
      </c>
      <c r="Y92" s="2"/>
      <c r="Z92" s="30">
        <f t="shared" si="49"/>
        <v>83</v>
      </c>
      <c r="AA92" s="28">
        <f t="shared" si="33"/>
        <v>0</v>
      </c>
      <c r="AB92" s="28">
        <f t="shared" si="50"/>
        <v>0</v>
      </c>
      <c r="AC92" s="28">
        <f t="shared" si="43"/>
        <v>0</v>
      </c>
      <c r="AD92" s="28">
        <f t="shared" si="51"/>
        <v>0</v>
      </c>
      <c r="AF92" s="2"/>
      <c r="AG92" s="2"/>
      <c r="AH92" s="2"/>
    </row>
    <row r="93" spans="1:34" s="1" customFormat="1" ht="20.100000000000001" customHeight="1" x14ac:dyDescent="0.3">
      <c r="A93" s="2"/>
      <c r="B93" s="30">
        <f t="shared" si="45"/>
        <v>84</v>
      </c>
      <c r="C93" s="28">
        <f t="shared" si="25"/>
        <v>0</v>
      </c>
      <c r="D93" s="28">
        <f t="shared" si="26"/>
        <v>0</v>
      </c>
      <c r="E93" s="28">
        <f t="shared" si="35"/>
        <v>0</v>
      </c>
      <c r="F93" s="28">
        <f t="shared" si="36"/>
        <v>0</v>
      </c>
      <c r="G93" s="2"/>
      <c r="H93" s="30">
        <f t="shared" si="46"/>
        <v>84</v>
      </c>
      <c r="I93" s="28">
        <f t="shared" si="27"/>
        <v>0</v>
      </c>
      <c r="J93" s="28">
        <f t="shared" si="28"/>
        <v>0</v>
      </c>
      <c r="K93" s="28">
        <f t="shared" si="37"/>
        <v>0</v>
      </c>
      <c r="L93" s="28">
        <f t="shared" si="38"/>
        <v>0</v>
      </c>
      <c r="M93" s="2"/>
      <c r="N93" s="30">
        <f t="shared" si="47"/>
        <v>84</v>
      </c>
      <c r="O93" s="28">
        <f t="shared" si="29"/>
        <v>0</v>
      </c>
      <c r="P93" s="28">
        <f t="shared" si="30"/>
        <v>0</v>
      </c>
      <c r="Q93" s="28">
        <f t="shared" si="39"/>
        <v>0</v>
      </c>
      <c r="R93" s="28">
        <f t="shared" si="40"/>
        <v>0</v>
      </c>
      <c r="S93" s="2"/>
      <c r="T93" s="30">
        <f t="shared" si="48"/>
        <v>84</v>
      </c>
      <c r="U93" s="28">
        <f t="shared" si="31"/>
        <v>0</v>
      </c>
      <c r="V93" s="28">
        <f t="shared" si="32"/>
        <v>0</v>
      </c>
      <c r="W93" s="28">
        <f t="shared" si="41"/>
        <v>0</v>
      </c>
      <c r="X93" s="28">
        <f t="shared" si="42"/>
        <v>0</v>
      </c>
      <c r="Y93" s="2"/>
      <c r="Z93" s="30">
        <f t="shared" si="49"/>
        <v>84</v>
      </c>
      <c r="AA93" s="28">
        <f t="shared" si="33"/>
        <v>0</v>
      </c>
      <c r="AB93" s="28">
        <f t="shared" si="50"/>
        <v>0</v>
      </c>
      <c r="AC93" s="28">
        <f t="shared" si="43"/>
        <v>0</v>
      </c>
      <c r="AD93" s="28">
        <f t="shared" si="51"/>
        <v>0</v>
      </c>
      <c r="AF93" s="2"/>
      <c r="AG93" s="2"/>
      <c r="AH93" s="2"/>
    </row>
    <row r="94" spans="1:34" s="1" customFormat="1" ht="20.100000000000001" customHeight="1" x14ac:dyDescent="0.3">
      <c r="A94" s="2"/>
      <c r="B94" s="30">
        <f t="shared" si="45"/>
        <v>85</v>
      </c>
      <c r="C94" s="28">
        <f t="shared" si="25"/>
        <v>0</v>
      </c>
      <c r="D94" s="28">
        <f t="shared" si="26"/>
        <v>0</v>
      </c>
      <c r="E94" s="28">
        <f t="shared" si="35"/>
        <v>0</v>
      </c>
      <c r="F94" s="28">
        <f t="shared" si="36"/>
        <v>0</v>
      </c>
      <c r="G94" s="2"/>
      <c r="H94" s="30">
        <f t="shared" si="46"/>
        <v>85</v>
      </c>
      <c r="I94" s="28">
        <f t="shared" si="27"/>
        <v>0</v>
      </c>
      <c r="J94" s="28">
        <f t="shared" si="28"/>
        <v>0</v>
      </c>
      <c r="K94" s="28">
        <f t="shared" si="37"/>
        <v>0</v>
      </c>
      <c r="L94" s="28">
        <f t="shared" si="38"/>
        <v>0</v>
      </c>
      <c r="M94" s="2"/>
      <c r="N94" s="30">
        <f t="shared" si="47"/>
        <v>85</v>
      </c>
      <c r="O94" s="28">
        <f t="shared" si="29"/>
        <v>0</v>
      </c>
      <c r="P94" s="28">
        <f t="shared" si="30"/>
        <v>0</v>
      </c>
      <c r="Q94" s="28">
        <f t="shared" si="39"/>
        <v>0</v>
      </c>
      <c r="R94" s="28">
        <f t="shared" si="40"/>
        <v>0</v>
      </c>
      <c r="S94" s="2"/>
      <c r="T94" s="30">
        <f t="shared" si="48"/>
        <v>85</v>
      </c>
      <c r="U94" s="28">
        <f t="shared" si="31"/>
        <v>0</v>
      </c>
      <c r="V94" s="28">
        <f t="shared" si="32"/>
        <v>0</v>
      </c>
      <c r="W94" s="28">
        <f t="shared" si="41"/>
        <v>0</v>
      </c>
      <c r="X94" s="28">
        <f t="shared" si="42"/>
        <v>0</v>
      </c>
      <c r="Y94" s="2"/>
      <c r="Z94" s="30">
        <f t="shared" si="49"/>
        <v>85</v>
      </c>
      <c r="AA94" s="28">
        <f t="shared" si="33"/>
        <v>0</v>
      </c>
      <c r="AB94" s="28">
        <f t="shared" si="50"/>
        <v>0</v>
      </c>
      <c r="AC94" s="28">
        <f t="shared" si="43"/>
        <v>0</v>
      </c>
      <c r="AD94" s="28">
        <f t="shared" si="51"/>
        <v>0</v>
      </c>
      <c r="AF94" s="2"/>
      <c r="AG94" s="2"/>
      <c r="AH94" s="2"/>
    </row>
    <row r="95" spans="1:34" s="1" customFormat="1" ht="20.100000000000001" customHeight="1" x14ac:dyDescent="0.3">
      <c r="A95" s="2"/>
      <c r="B95" s="30">
        <f t="shared" si="45"/>
        <v>86</v>
      </c>
      <c r="C95" s="28">
        <f t="shared" si="25"/>
        <v>0</v>
      </c>
      <c r="D95" s="28">
        <f t="shared" si="26"/>
        <v>0</v>
      </c>
      <c r="E95" s="28">
        <f t="shared" si="35"/>
        <v>0</v>
      </c>
      <c r="F95" s="28">
        <f t="shared" si="36"/>
        <v>0</v>
      </c>
      <c r="G95" s="2"/>
      <c r="H95" s="30">
        <f t="shared" si="46"/>
        <v>86</v>
      </c>
      <c r="I95" s="28">
        <f t="shared" si="27"/>
        <v>0</v>
      </c>
      <c r="J95" s="28">
        <f t="shared" si="28"/>
        <v>0</v>
      </c>
      <c r="K95" s="28">
        <f t="shared" si="37"/>
        <v>0</v>
      </c>
      <c r="L95" s="28">
        <f t="shared" si="38"/>
        <v>0</v>
      </c>
      <c r="M95" s="2"/>
      <c r="N95" s="30">
        <f t="shared" si="47"/>
        <v>86</v>
      </c>
      <c r="O95" s="28">
        <f t="shared" si="29"/>
        <v>0</v>
      </c>
      <c r="P95" s="28">
        <f t="shared" si="30"/>
        <v>0</v>
      </c>
      <c r="Q95" s="28">
        <f t="shared" si="39"/>
        <v>0</v>
      </c>
      <c r="R95" s="28">
        <f t="shared" si="40"/>
        <v>0</v>
      </c>
      <c r="S95" s="2"/>
      <c r="T95" s="30">
        <f t="shared" si="48"/>
        <v>86</v>
      </c>
      <c r="U95" s="28">
        <f t="shared" si="31"/>
        <v>0</v>
      </c>
      <c r="V95" s="28">
        <f t="shared" si="32"/>
        <v>0</v>
      </c>
      <c r="W95" s="28">
        <f t="shared" si="41"/>
        <v>0</v>
      </c>
      <c r="X95" s="28">
        <f t="shared" si="42"/>
        <v>0</v>
      </c>
      <c r="Y95" s="2"/>
      <c r="Z95" s="30">
        <f t="shared" si="49"/>
        <v>86</v>
      </c>
      <c r="AA95" s="28">
        <f t="shared" si="33"/>
        <v>0</v>
      </c>
      <c r="AB95" s="28">
        <f t="shared" si="50"/>
        <v>0</v>
      </c>
      <c r="AC95" s="28">
        <f t="shared" si="43"/>
        <v>0</v>
      </c>
      <c r="AD95" s="28">
        <f t="shared" si="51"/>
        <v>0</v>
      </c>
      <c r="AF95" s="2"/>
      <c r="AG95" s="2"/>
      <c r="AH95" s="2"/>
    </row>
    <row r="96" spans="1:34" s="1" customFormat="1" ht="20.100000000000001" customHeight="1" x14ac:dyDescent="0.3">
      <c r="A96" s="2"/>
      <c r="B96" s="30">
        <f t="shared" si="45"/>
        <v>87</v>
      </c>
      <c r="C96" s="28">
        <f t="shared" si="25"/>
        <v>0</v>
      </c>
      <c r="D96" s="28">
        <f t="shared" si="26"/>
        <v>0</v>
      </c>
      <c r="E96" s="28">
        <f t="shared" si="35"/>
        <v>0</v>
      </c>
      <c r="F96" s="28">
        <f t="shared" si="36"/>
        <v>0</v>
      </c>
      <c r="G96" s="2"/>
      <c r="H96" s="30">
        <f t="shared" si="46"/>
        <v>87</v>
      </c>
      <c r="I96" s="28">
        <f t="shared" si="27"/>
        <v>0</v>
      </c>
      <c r="J96" s="28">
        <f t="shared" si="28"/>
        <v>0</v>
      </c>
      <c r="K96" s="28">
        <f t="shared" si="37"/>
        <v>0</v>
      </c>
      <c r="L96" s="28">
        <f t="shared" si="38"/>
        <v>0</v>
      </c>
      <c r="M96" s="2"/>
      <c r="N96" s="30">
        <f t="shared" si="47"/>
        <v>87</v>
      </c>
      <c r="O96" s="28">
        <f t="shared" si="29"/>
        <v>0</v>
      </c>
      <c r="P96" s="28">
        <f t="shared" si="30"/>
        <v>0</v>
      </c>
      <c r="Q96" s="28">
        <f t="shared" si="39"/>
        <v>0</v>
      </c>
      <c r="R96" s="28">
        <f t="shared" si="40"/>
        <v>0</v>
      </c>
      <c r="S96" s="2"/>
      <c r="T96" s="30">
        <f t="shared" si="48"/>
        <v>87</v>
      </c>
      <c r="U96" s="28">
        <f t="shared" si="31"/>
        <v>0</v>
      </c>
      <c r="V96" s="28">
        <f t="shared" si="32"/>
        <v>0</v>
      </c>
      <c r="W96" s="28">
        <f t="shared" si="41"/>
        <v>0</v>
      </c>
      <c r="X96" s="28">
        <f t="shared" si="42"/>
        <v>0</v>
      </c>
      <c r="Y96" s="2"/>
      <c r="Z96" s="30">
        <f t="shared" si="49"/>
        <v>87</v>
      </c>
      <c r="AA96" s="28">
        <f t="shared" si="33"/>
        <v>0</v>
      </c>
      <c r="AB96" s="28">
        <f t="shared" si="34"/>
        <v>0</v>
      </c>
      <c r="AC96" s="28">
        <f t="shared" si="43"/>
        <v>0</v>
      </c>
      <c r="AD96" s="28">
        <f t="shared" si="44"/>
        <v>0</v>
      </c>
      <c r="AF96" s="2"/>
      <c r="AG96" s="2"/>
      <c r="AH96" s="2"/>
    </row>
    <row r="97" spans="1:34" s="1" customFormat="1" ht="20.100000000000001" customHeight="1" x14ac:dyDescent="0.3">
      <c r="A97" s="2"/>
      <c r="B97" s="30">
        <f t="shared" si="45"/>
        <v>88</v>
      </c>
      <c r="C97" s="28">
        <f t="shared" si="25"/>
        <v>0</v>
      </c>
      <c r="D97" s="28">
        <f t="shared" si="26"/>
        <v>0</v>
      </c>
      <c r="E97" s="28">
        <f t="shared" si="35"/>
        <v>0</v>
      </c>
      <c r="F97" s="28">
        <f t="shared" si="36"/>
        <v>0</v>
      </c>
      <c r="G97" s="2"/>
      <c r="H97" s="30">
        <f t="shared" si="46"/>
        <v>88</v>
      </c>
      <c r="I97" s="28">
        <f t="shared" si="27"/>
        <v>0</v>
      </c>
      <c r="J97" s="28">
        <f t="shared" si="28"/>
        <v>0</v>
      </c>
      <c r="K97" s="28">
        <f t="shared" si="37"/>
        <v>0</v>
      </c>
      <c r="L97" s="28">
        <f t="shared" si="38"/>
        <v>0</v>
      </c>
      <c r="M97" s="2"/>
      <c r="N97" s="30">
        <f t="shared" si="47"/>
        <v>88</v>
      </c>
      <c r="O97" s="28">
        <f t="shared" si="29"/>
        <v>0</v>
      </c>
      <c r="P97" s="28">
        <f t="shared" si="30"/>
        <v>0</v>
      </c>
      <c r="Q97" s="28">
        <f t="shared" si="39"/>
        <v>0</v>
      </c>
      <c r="R97" s="28">
        <f t="shared" si="40"/>
        <v>0</v>
      </c>
      <c r="S97" s="2"/>
      <c r="T97" s="30">
        <f t="shared" si="48"/>
        <v>88</v>
      </c>
      <c r="U97" s="28">
        <f t="shared" si="31"/>
        <v>0</v>
      </c>
      <c r="V97" s="28">
        <f t="shared" si="32"/>
        <v>0</v>
      </c>
      <c r="W97" s="28">
        <f t="shared" si="41"/>
        <v>0</v>
      </c>
      <c r="X97" s="28">
        <f t="shared" si="42"/>
        <v>0</v>
      </c>
      <c r="Y97" s="2"/>
      <c r="Z97" s="30">
        <f t="shared" si="49"/>
        <v>88</v>
      </c>
      <c r="AA97" s="28">
        <f t="shared" si="33"/>
        <v>0</v>
      </c>
      <c r="AB97" s="28">
        <f t="shared" si="34"/>
        <v>0</v>
      </c>
      <c r="AC97" s="28">
        <f t="shared" si="43"/>
        <v>0</v>
      </c>
      <c r="AD97" s="28">
        <f t="shared" si="44"/>
        <v>0</v>
      </c>
      <c r="AF97" s="2"/>
      <c r="AG97" s="2"/>
      <c r="AH97" s="2"/>
    </row>
    <row r="98" spans="1:34" s="1" customFormat="1" ht="20.100000000000001" customHeight="1" x14ac:dyDescent="0.3">
      <c r="A98" s="2"/>
      <c r="B98" s="30">
        <f t="shared" si="45"/>
        <v>89</v>
      </c>
      <c r="C98" s="28">
        <f t="shared" si="25"/>
        <v>0</v>
      </c>
      <c r="D98" s="28">
        <f t="shared" si="26"/>
        <v>0</v>
      </c>
      <c r="E98" s="28">
        <f t="shared" si="35"/>
        <v>0</v>
      </c>
      <c r="F98" s="28">
        <f t="shared" si="36"/>
        <v>0</v>
      </c>
      <c r="G98" s="2"/>
      <c r="H98" s="30">
        <f t="shared" si="46"/>
        <v>89</v>
      </c>
      <c r="I98" s="28">
        <f t="shared" si="27"/>
        <v>0</v>
      </c>
      <c r="J98" s="28">
        <f t="shared" si="28"/>
        <v>0</v>
      </c>
      <c r="K98" s="28">
        <f t="shared" si="37"/>
        <v>0</v>
      </c>
      <c r="L98" s="28">
        <f t="shared" si="38"/>
        <v>0</v>
      </c>
      <c r="M98" s="2"/>
      <c r="N98" s="30">
        <f t="shared" si="47"/>
        <v>89</v>
      </c>
      <c r="O98" s="28">
        <f t="shared" si="29"/>
        <v>0</v>
      </c>
      <c r="P98" s="28">
        <f t="shared" si="30"/>
        <v>0</v>
      </c>
      <c r="Q98" s="28">
        <f t="shared" si="39"/>
        <v>0</v>
      </c>
      <c r="R98" s="28">
        <f t="shared" si="40"/>
        <v>0</v>
      </c>
      <c r="S98" s="2"/>
      <c r="T98" s="30">
        <f t="shared" si="48"/>
        <v>89</v>
      </c>
      <c r="U98" s="28">
        <f t="shared" si="31"/>
        <v>0</v>
      </c>
      <c r="V98" s="28">
        <f t="shared" si="32"/>
        <v>0</v>
      </c>
      <c r="W98" s="28">
        <f t="shared" si="41"/>
        <v>0</v>
      </c>
      <c r="X98" s="28">
        <f t="shared" si="42"/>
        <v>0</v>
      </c>
      <c r="Y98" s="2"/>
      <c r="Z98" s="30">
        <f t="shared" si="49"/>
        <v>89</v>
      </c>
      <c r="AA98" s="28">
        <f t="shared" si="33"/>
        <v>0</v>
      </c>
      <c r="AB98" s="28">
        <f t="shared" si="34"/>
        <v>0</v>
      </c>
      <c r="AC98" s="28">
        <f t="shared" si="43"/>
        <v>0</v>
      </c>
      <c r="AD98" s="28">
        <f t="shared" si="44"/>
        <v>0</v>
      </c>
      <c r="AF98" s="2"/>
      <c r="AG98" s="2"/>
      <c r="AH98" s="2"/>
    </row>
    <row r="99" spans="1:34" s="1" customFormat="1" ht="20.100000000000001" customHeight="1" x14ac:dyDescent="0.3">
      <c r="A99" s="2"/>
      <c r="B99" s="30">
        <f t="shared" si="45"/>
        <v>90</v>
      </c>
      <c r="C99" s="28">
        <f t="shared" si="25"/>
        <v>0</v>
      </c>
      <c r="D99" s="28">
        <f t="shared" si="26"/>
        <v>0</v>
      </c>
      <c r="E99" s="28">
        <f t="shared" si="35"/>
        <v>0</v>
      </c>
      <c r="F99" s="28">
        <f t="shared" si="36"/>
        <v>0</v>
      </c>
      <c r="G99" s="2"/>
      <c r="H99" s="30">
        <f t="shared" si="46"/>
        <v>90</v>
      </c>
      <c r="I99" s="28">
        <f t="shared" si="27"/>
        <v>0</v>
      </c>
      <c r="J99" s="28">
        <f t="shared" si="28"/>
        <v>0</v>
      </c>
      <c r="K99" s="28">
        <f t="shared" si="37"/>
        <v>0</v>
      </c>
      <c r="L99" s="28">
        <f t="shared" si="38"/>
        <v>0</v>
      </c>
      <c r="M99" s="2"/>
      <c r="N99" s="30">
        <f t="shared" si="47"/>
        <v>90</v>
      </c>
      <c r="O99" s="28">
        <f t="shared" si="29"/>
        <v>0</v>
      </c>
      <c r="P99" s="28">
        <f t="shared" si="30"/>
        <v>0</v>
      </c>
      <c r="Q99" s="28">
        <f t="shared" si="39"/>
        <v>0</v>
      </c>
      <c r="R99" s="28">
        <f t="shared" si="40"/>
        <v>0</v>
      </c>
      <c r="S99" s="2"/>
      <c r="T99" s="30">
        <f t="shared" si="48"/>
        <v>90</v>
      </c>
      <c r="U99" s="28">
        <f t="shared" si="31"/>
        <v>0</v>
      </c>
      <c r="V99" s="28">
        <f t="shared" si="32"/>
        <v>0</v>
      </c>
      <c r="W99" s="28">
        <f t="shared" si="41"/>
        <v>0</v>
      </c>
      <c r="X99" s="28">
        <f t="shared" si="42"/>
        <v>0</v>
      </c>
      <c r="Y99" s="2"/>
      <c r="Z99" s="30">
        <f t="shared" si="49"/>
        <v>90</v>
      </c>
      <c r="AA99" s="28">
        <f t="shared" si="33"/>
        <v>0</v>
      </c>
      <c r="AB99" s="28">
        <f t="shared" si="34"/>
        <v>0</v>
      </c>
      <c r="AC99" s="28">
        <f t="shared" si="43"/>
        <v>0</v>
      </c>
      <c r="AD99" s="28">
        <f t="shared" si="44"/>
        <v>0</v>
      </c>
      <c r="AF99" s="2"/>
      <c r="AG99" s="2"/>
      <c r="AH99" s="2"/>
    </row>
    <row r="100" spans="1:34" s="1" customFormat="1" ht="20.100000000000001" customHeight="1" x14ac:dyDescent="0.3">
      <c r="A100" s="2"/>
      <c r="B100" s="30">
        <f t="shared" si="45"/>
        <v>91</v>
      </c>
      <c r="C100" s="28">
        <f t="shared" si="25"/>
        <v>0</v>
      </c>
      <c r="D100" s="28">
        <f t="shared" si="26"/>
        <v>0</v>
      </c>
      <c r="E100" s="28">
        <f t="shared" si="35"/>
        <v>0</v>
      </c>
      <c r="F100" s="28">
        <f t="shared" si="36"/>
        <v>0</v>
      </c>
      <c r="G100" s="2"/>
      <c r="H100" s="30">
        <f t="shared" si="46"/>
        <v>91</v>
      </c>
      <c r="I100" s="28">
        <f t="shared" si="27"/>
        <v>0</v>
      </c>
      <c r="J100" s="28">
        <f t="shared" si="28"/>
        <v>0</v>
      </c>
      <c r="K100" s="28">
        <f t="shared" si="37"/>
        <v>0</v>
      </c>
      <c r="L100" s="28">
        <f t="shared" si="38"/>
        <v>0</v>
      </c>
      <c r="M100" s="2"/>
      <c r="N100" s="30">
        <f t="shared" si="47"/>
        <v>91</v>
      </c>
      <c r="O100" s="28">
        <f t="shared" si="29"/>
        <v>0</v>
      </c>
      <c r="P100" s="28">
        <f t="shared" si="30"/>
        <v>0</v>
      </c>
      <c r="Q100" s="28">
        <f t="shared" si="39"/>
        <v>0</v>
      </c>
      <c r="R100" s="28">
        <f t="shared" si="40"/>
        <v>0</v>
      </c>
      <c r="S100" s="2"/>
      <c r="T100" s="30">
        <f t="shared" si="48"/>
        <v>91</v>
      </c>
      <c r="U100" s="28">
        <f t="shared" si="31"/>
        <v>0</v>
      </c>
      <c r="V100" s="28">
        <f t="shared" si="32"/>
        <v>0</v>
      </c>
      <c r="W100" s="28">
        <f t="shared" si="41"/>
        <v>0</v>
      </c>
      <c r="X100" s="28">
        <f t="shared" si="42"/>
        <v>0</v>
      </c>
      <c r="Y100" s="2"/>
      <c r="Z100" s="30">
        <f t="shared" si="49"/>
        <v>91</v>
      </c>
      <c r="AA100" s="28">
        <f t="shared" si="33"/>
        <v>0</v>
      </c>
      <c r="AB100" s="28">
        <f t="shared" si="34"/>
        <v>0</v>
      </c>
      <c r="AC100" s="28">
        <f t="shared" si="43"/>
        <v>0</v>
      </c>
      <c r="AD100" s="28">
        <f t="shared" si="44"/>
        <v>0</v>
      </c>
      <c r="AF100" s="2"/>
      <c r="AG100" s="2"/>
      <c r="AH100" s="2"/>
    </row>
    <row r="101" spans="1:34" s="1" customFormat="1" ht="20.100000000000001" customHeight="1" x14ac:dyDescent="0.3">
      <c r="A101" s="2"/>
      <c r="B101" s="30">
        <f t="shared" si="45"/>
        <v>92</v>
      </c>
      <c r="C101" s="28">
        <f t="shared" si="25"/>
        <v>0</v>
      </c>
      <c r="D101" s="28">
        <f t="shared" si="26"/>
        <v>0</v>
      </c>
      <c r="E101" s="28">
        <f t="shared" si="35"/>
        <v>0</v>
      </c>
      <c r="F101" s="28">
        <f t="shared" si="36"/>
        <v>0</v>
      </c>
      <c r="G101" s="2"/>
      <c r="H101" s="30">
        <f t="shared" si="46"/>
        <v>92</v>
      </c>
      <c r="I101" s="28">
        <f t="shared" si="27"/>
        <v>0</v>
      </c>
      <c r="J101" s="28">
        <f t="shared" si="28"/>
        <v>0</v>
      </c>
      <c r="K101" s="28">
        <f t="shared" si="37"/>
        <v>0</v>
      </c>
      <c r="L101" s="28">
        <f t="shared" si="38"/>
        <v>0</v>
      </c>
      <c r="M101" s="2"/>
      <c r="N101" s="30">
        <f t="shared" si="47"/>
        <v>92</v>
      </c>
      <c r="O101" s="28">
        <f t="shared" si="29"/>
        <v>0</v>
      </c>
      <c r="P101" s="28">
        <f t="shared" si="30"/>
        <v>0</v>
      </c>
      <c r="Q101" s="28">
        <f t="shared" si="39"/>
        <v>0</v>
      </c>
      <c r="R101" s="28">
        <f t="shared" si="40"/>
        <v>0</v>
      </c>
      <c r="S101" s="2"/>
      <c r="T101" s="30">
        <f t="shared" si="48"/>
        <v>92</v>
      </c>
      <c r="U101" s="28">
        <f t="shared" si="31"/>
        <v>0</v>
      </c>
      <c r="V101" s="28">
        <f t="shared" si="32"/>
        <v>0</v>
      </c>
      <c r="W101" s="28">
        <f t="shared" si="41"/>
        <v>0</v>
      </c>
      <c r="X101" s="28">
        <f t="shared" si="42"/>
        <v>0</v>
      </c>
      <c r="Y101" s="2"/>
      <c r="Z101" s="30">
        <f t="shared" si="49"/>
        <v>92</v>
      </c>
      <c r="AA101" s="28">
        <f t="shared" si="33"/>
        <v>0</v>
      </c>
      <c r="AB101" s="28">
        <f t="shared" si="34"/>
        <v>0</v>
      </c>
      <c r="AC101" s="28">
        <f t="shared" si="43"/>
        <v>0</v>
      </c>
      <c r="AD101" s="28">
        <f t="shared" si="44"/>
        <v>0</v>
      </c>
      <c r="AF101" s="2"/>
      <c r="AG101" s="2"/>
      <c r="AH101" s="2"/>
    </row>
    <row r="102" spans="1:34" s="1" customFormat="1" ht="20.100000000000001" customHeight="1" x14ac:dyDescent="0.3">
      <c r="A102" s="2"/>
      <c r="B102" s="30">
        <f t="shared" si="45"/>
        <v>93</v>
      </c>
      <c r="C102" s="28">
        <f t="shared" si="25"/>
        <v>0</v>
      </c>
      <c r="D102" s="28">
        <f t="shared" si="26"/>
        <v>0</v>
      </c>
      <c r="E102" s="28">
        <f t="shared" si="35"/>
        <v>0</v>
      </c>
      <c r="F102" s="28">
        <f t="shared" si="36"/>
        <v>0</v>
      </c>
      <c r="G102" s="2"/>
      <c r="H102" s="30">
        <f t="shared" si="46"/>
        <v>93</v>
      </c>
      <c r="I102" s="28">
        <f t="shared" si="27"/>
        <v>0</v>
      </c>
      <c r="J102" s="28">
        <f t="shared" si="28"/>
        <v>0</v>
      </c>
      <c r="K102" s="28">
        <f t="shared" si="37"/>
        <v>0</v>
      </c>
      <c r="L102" s="28">
        <f t="shared" si="38"/>
        <v>0</v>
      </c>
      <c r="M102" s="2"/>
      <c r="N102" s="30">
        <f t="shared" si="47"/>
        <v>93</v>
      </c>
      <c r="O102" s="28">
        <f t="shared" si="29"/>
        <v>0</v>
      </c>
      <c r="P102" s="28">
        <f t="shared" si="30"/>
        <v>0</v>
      </c>
      <c r="Q102" s="28">
        <f t="shared" si="39"/>
        <v>0</v>
      </c>
      <c r="R102" s="28">
        <f t="shared" si="40"/>
        <v>0</v>
      </c>
      <c r="S102" s="2"/>
      <c r="T102" s="30">
        <f t="shared" si="48"/>
        <v>93</v>
      </c>
      <c r="U102" s="28">
        <f t="shared" si="31"/>
        <v>0</v>
      </c>
      <c r="V102" s="28">
        <f t="shared" si="32"/>
        <v>0</v>
      </c>
      <c r="W102" s="28">
        <f t="shared" si="41"/>
        <v>0</v>
      </c>
      <c r="X102" s="28">
        <f t="shared" si="42"/>
        <v>0</v>
      </c>
      <c r="Y102" s="2"/>
      <c r="Z102" s="30">
        <f t="shared" si="49"/>
        <v>93</v>
      </c>
      <c r="AA102" s="28">
        <f t="shared" si="33"/>
        <v>0</v>
      </c>
      <c r="AB102" s="28">
        <f t="shared" si="34"/>
        <v>0</v>
      </c>
      <c r="AC102" s="28">
        <f t="shared" si="43"/>
        <v>0</v>
      </c>
      <c r="AD102" s="28">
        <f t="shared" si="44"/>
        <v>0</v>
      </c>
      <c r="AF102" s="2"/>
      <c r="AG102" s="2"/>
      <c r="AH102" s="2"/>
    </row>
    <row r="103" spans="1:34" s="1" customFormat="1" ht="20.100000000000001" customHeight="1" x14ac:dyDescent="0.3">
      <c r="A103" s="2"/>
      <c r="B103" s="30">
        <f t="shared" si="45"/>
        <v>94</v>
      </c>
      <c r="C103" s="28">
        <f t="shared" si="25"/>
        <v>0</v>
      </c>
      <c r="D103" s="28">
        <f t="shared" si="26"/>
        <v>0</v>
      </c>
      <c r="E103" s="28">
        <f t="shared" si="35"/>
        <v>0</v>
      </c>
      <c r="F103" s="28">
        <f t="shared" si="36"/>
        <v>0</v>
      </c>
      <c r="G103" s="2"/>
      <c r="H103" s="30">
        <f t="shared" si="46"/>
        <v>94</v>
      </c>
      <c r="I103" s="28">
        <f t="shared" si="27"/>
        <v>0</v>
      </c>
      <c r="J103" s="28">
        <f t="shared" si="28"/>
        <v>0</v>
      </c>
      <c r="K103" s="28">
        <f t="shared" si="37"/>
        <v>0</v>
      </c>
      <c r="L103" s="28">
        <f t="shared" si="38"/>
        <v>0</v>
      </c>
      <c r="M103" s="2"/>
      <c r="N103" s="30">
        <f t="shared" si="47"/>
        <v>94</v>
      </c>
      <c r="O103" s="28">
        <f t="shared" si="29"/>
        <v>0</v>
      </c>
      <c r="P103" s="28">
        <f t="shared" si="30"/>
        <v>0</v>
      </c>
      <c r="Q103" s="28">
        <f t="shared" si="39"/>
        <v>0</v>
      </c>
      <c r="R103" s="28">
        <f t="shared" si="40"/>
        <v>0</v>
      </c>
      <c r="S103" s="2"/>
      <c r="T103" s="30">
        <f t="shared" si="48"/>
        <v>94</v>
      </c>
      <c r="U103" s="28">
        <f t="shared" si="31"/>
        <v>0</v>
      </c>
      <c r="V103" s="28">
        <f t="shared" si="32"/>
        <v>0</v>
      </c>
      <c r="W103" s="28">
        <f t="shared" si="41"/>
        <v>0</v>
      </c>
      <c r="X103" s="28">
        <f t="shared" si="42"/>
        <v>0</v>
      </c>
      <c r="Y103" s="2"/>
      <c r="Z103" s="30">
        <f t="shared" si="49"/>
        <v>94</v>
      </c>
      <c r="AA103" s="28">
        <f t="shared" si="33"/>
        <v>0</v>
      </c>
      <c r="AB103" s="28">
        <f t="shared" si="34"/>
        <v>0</v>
      </c>
      <c r="AC103" s="28">
        <f t="shared" si="43"/>
        <v>0</v>
      </c>
      <c r="AD103" s="28">
        <f t="shared" si="44"/>
        <v>0</v>
      </c>
      <c r="AF103" s="2"/>
      <c r="AG103" s="2"/>
      <c r="AH103" s="2"/>
    </row>
    <row r="104" spans="1:34" s="1" customFormat="1" ht="20.100000000000001" customHeight="1" x14ac:dyDescent="0.3">
      <c r="A104" s="2"/>
      <c r="B104" s="30">
        <f t="shared" si="45"/>
        <v>95</v>
      </c>
      <c r="C104" s="28">
        <f t="shared" si="25"/>
        <v>0</v>
      </c>
      <c r="D104" s="28">
        <f t="shared" si="26"/>
        <v>0</v>
      </c>
      <c r="E104" s="28">
        <f t="shared" si="35"/>
        <v>0</v>
      </c>
      <c r="F104" s="28">
        <f t="shared" si="36"/>
        <v>0</v>
      </c>
      <c r="G104" s="2"/>
      <c r="H104" s="30">
        <f t="shared" si="46"/>
        <v>95</v>
      </c>
      <c r="I104" s="28">
        <f t="shared" si="27"/>
        <v>0</v>
      </c>
      <c r="J104" s="28">
        <f t="shared" si="28"/>
        <v>0</v>
      </c>
      <c r="K104" s="28">
        <f t="shared" si="37"/>
        <v>0</v>
      </c>
      <c r="L104" s="28">
        <f t="shared" si="38"/>
        <v>0</v>
      </c>
      <c r="M104" s="2"/>
      <c r="N104" s="30">
        <f t="shared" si="47"/>
        <v>95</v>
      </c>
      <c r="O104" s="28">
        <f t="shared" si="29"/>
        <v>0</v>
      </c>
      <c r="P104" s="28">
        <f t="shared" si="30"/>
        <v>0</v>
      </c>
      <c r="Q104" s="28">
        <f t="shared" si="39"/>
        <v>0</v>
      </c>
      <c r="R104" s="28">
        <f t="shared" si="40"/>
        <v>0</v>
      </c>
      <c r="S104" s="2"/>
      <c r="T104" s="30">
        <f t="shared" si="48"/>
        <v>95</v>
      </c>
      <c r="U104" s="28">
        <f t="shared" si="31"/>
        <v>0</v>
      </c>
      <c r="V104" s="28">
        <f t="shared" si="32"/>
        <v>0</v>
      </c>
      <c r="W104" s="28">
        <f t="shared" si="41"/>
        <v>0</v>
      </c>
      <c r="X104" s="28">
        <f t="shared" si="42"/>
        <v>0</v>
      </c>
      <c r="Y104" s="2"/>
      <c r="Z104" s="30">
        <f t="shared" si="49"/>
        <v>95</v>
      </c>
      <c r="AA104" s="28">
        <f t="shared" si="33"/>
        <v>0</v>
      </c>
      <c r="AB104" s="28">
        <f t="shared" si="34"/>
        <v>0</v>
      </c>
      <c r="AC104" s="28">
        <f t="shared" si="43"/>
        <v>0</v>
      </c>
      <c r="AD104" s="28">
        <f t="shared" si="44"/>
        <v>0</v>
      </c>
      <c r="AF104" s="2"/>
      <c r="AG104" s="2"/>
      <c r="AH104" s="2"/>
    </row>
    <row r="105" spans="1:34" s="1" customFormat="1" ht="20.100000000000001" customHeight="1" x14ac:dyDescent="0.3">
      <c r="A105" s="2"/>
      <c r="B105" s="30">
        <f t="shared" si="45"/>
        <v>96</v>
      </c>
      <c r="C105" s="28">
        <f t="shared" si="25"/>
        <v>0</v>
      </c>
      <c r="D105" s="28">
        <f t="shared" si="26"/>
        <v>0</v>
      </c>
      <c r="E105" s="28">
        <f t="shared" si="35"/>
        <v>0</v>
      </c>
      <c r="F105" s="28">
        <f t="shared" si="36"/>
        <v>0</v>
      </c>
      <c r="G105" s="2"/>
      <c r="H105" s="30">
        <f t="shared" si="46"/>
        <v>96</v>
      </c>
      <c r="I105" s="28">
        <f t="shared" si="27"/>
        <v>0</v>
      </c>
      <c r="J105" s="28">
        <f t="shared" si="28"/>
        <v>0</v>
      </c>
      <c r="K105" s="28">
        <f t="shared" si="37"/>
        <v>0</v>
      </c>
      <c r="L105" s="28">
        <f t="shared" si="38"/>
        <v>0</v>
      </c>
      <c r="M105" s="2"/>
      <c r="N105" s="30">
        <f t="shared" si="47"/>
        <v>96</v>
      </c>
      <c r="O105" s="28">
        <f t="shared" si="29"/>
        <v>0</v>
      </c>
      <c r="P105" s="28">
        <f t="shared" si="30"/>
        <v>0</v>
      </c>
      <c r="Q105" s="28">
        <f t="shared" si="39"/>
        <v>0</v>
      </c>
      <c r="R105" s="28">
        <f t="shared" si="40"/>
        <v>0</v>
      </c>
      <c r="S105" s="2"/>
      <c r="T105" s="30">
        <f t="shared" si="48"/>
        <v>96</v>
      </c>
      <c r="U105" s="28">
        <f t="shared" si="31"/>
        <v>0</v>
      </c>
      <c r="V105" s="28">
        <f t="shared" si="32"/>
        <v>0</v>
      </c>
      <c r="W105" s="28">
        <f t="shared" si="41"/>
        <v>0</v>
      </c>
      <c r="X105" s="28">
        <f t="shared" si="42"/>
        <v>0</v>
      </c>
      <c r="Y105" s="2"/>
      <c r="Z105" s="30">
        <f t="shared" si="49"/>
        <v>96</v>
      </c>
      <c r="AA105" s="28">
        <f t="shared" si="33"/>
        <v>0</v>
      </c>
      <c r="AB105" s="28">
        <f t="shared" si="34"/>
        <v>0</v>
      </c>
      <c r="AC105" s="28">
        <f t="shared" si="43"/>
        <v>0</v>
      </c>
      <c r="AD105" s="28">
        <f t="shared" si="44"/>
        <v>0</v>
      </c>
      <c r="AF105" s="2"/>
      <c r="AG105" s="2"/>
      <c r="AH105" s="2"/>
    </row>
    <row r="106" spans="1:34" s="1" customFormat="1" ht="20.100000000000001" customHeight="1" x14ac:dyDescent="0.3">
      <c r="A106" s="2"/>
      <c r="B106" s="30">
        <f t="shared" si="45"/>
        <v>97</v>
      </c>
      <c r="C106" s="28">
        <f t="shared" si="25"/>
        <v>0</v>
      </c>
      <c r="D106" s="28">
        <f t="shared" si="26"/>
        <v>0</v>
      </c>
      <c r="E106" s="28">
        <f t="shared" si="35"/>
        <v>0</v>
      </c>
      <c r="F106" s="28">
        <f t="shared" si="36"/>
        <v>0</v>
      </c>
      <c r="G106" s="2"/>
      <c r="H106" s="30">
        <f t="shared" si="46"/>
        <v>97</v>
      </c>
      <c r="I106" s="28">
        <f t="shared" si="27"/>
        <v>0</v>
      </c>
      <c r="J106" s="28">
        <f t="shared" si="28"/>
        <v>0</v>
      </c>
      <c r="K106" s="28">
        <f t="shared" si="37"/>
        <v>0</v>
      </c>
      <c r="L106" s="28">
        <f t="shared" si="38"/>
        <v>0</v>
      </c>
      <c r="M106" s="2"/>
      <c r="N106" s="30">
        <f t="shared" si="47"/>
        <v>97</v>
      </c>
      <c r="O106" s="28">
        <f t="shared" si="29"/>
        <v>0</v>
      </c>
      <c r="P106" s="28">
        <f t="shared" si="30"/>
        <v>0</v>
      </c>
      <c r="Q106" s="28">
        <f t="shared" si="39"/>
        <v>0</v>
      </c>
      <c r="R106" s="28">
        <f t="shared" si="40"/>
        <v>0</v>
      </c>
      <c r="S106" s="2"/>
      <c r="T106" s="30">
        <f t="shared" si="48"/>
        <v>97</v>
      </c>
      <c r="U106" s="28">
        <f t="shared" si="31"/>
        <v>0</v>
      </c>
      <c r="V106" s="28">
        <f t="shared" si="32"/>
        <v>0</v>
      </c>
      <c r="W106" s="28">
        <f t="shared" si="41"/>
        <v>0</v>
      </c>
      <c r="X106" s="28">
        <f t="shared" si="42"/>
        <v>0</v>
      </c>
      <c r="Y106" s="2"/>
      <c r="Z106" s="30">
        <f t="shared" si="49"/>
        <v>97</v>
      </c>
      <c r="AA106" s="28">
        <f t="shared" si="33"/>
        <v>0</v>
      </c>
      <c r="AB106" s="28">
        <f t="shared" si="34"/>
        <v>0</v>
      </c>
      <c r="AC106" s="28">
        <f t="shared" si="43"/>
        <v>0</v>
      </c>
      <c r="AD106" s="28">
        <f t="shared" si="44"/>
        <v>0</v>
      </c>
      <c r="AF106" s="2"/>
      <c r="AG106" s="2"/>
      <c r="AH106" s="2"/>
    </row>
    <row r="107" spans="1:34" s="1" customFormat="1" ht="20.100000000000001" customHeight="1" x14ac:dyDescent="0.3">
      <c r="A107" s="2"/>
      <c r="B107" s="30">
        <f t="shared" si="45"/>
        <v>98</v>
      </c>
      <c r="C107" s="28">
        <f t="shared" si="25"/>
        <v>0</v>
      </c>
      <c r="D107" s="28">
        <f t="shared" si="26"/>
        <v>0</v>
      </c>
      <c r="E107" s="28">
        <f t="shared" si="35"/>
        <v>0</v>
      </c>
      <c r="F107" s="28">
        <f t="shared" si="36"/>
        <v>0</v>
      </c>
      <c r="G107" s="2"/>
      <c r="H107" s="30">
        <f t="shared" si="46"/>
        <v>98</v>
      </c>
      <c r="I107" s="28">
        <f t="shared" si="27"/>
        <v>0</v>
      </c>
      <c r="J107" s="28">
        <f t="shared" si="28"/>
        <v>0</v>
      </c>
      <c r="K107" s="28">
        <f t="shared" si="37"/>
        <v>0</v>
      </c>
      <c r="L107" s="28">
        <f t="shared" si="38"/>
        <v>0</v>
      </c>
      <c r="M107" s="2"/>
      <c r="N107" s="30">
        <f t="shared" si="47"/>
        <v>98</v>
      </c>
      <c r="O107" s="28">
        <f t="shared" si="29"/>
        <v>0</v>
      </c>
      <c r="P107" s="28">
        <f t="shared" si="30"/>
        <v>0</v>
      </c>
      <c r="Q107" s="28">
        <f t="shared" si="39"/>
        <v>0</v>
      </c>
      <c r="R107" s="28">
        <f t="shared" si="40"/>
        <v>0</v>
      </c>
      <c r="S107" s="2"/>
      <c r="T107" s="30">
        <f t="shared" si="48"/>
        <v>98</v>
      </c>
      <c r="U107" s="28">
        <f t="shared" si="31"/>
        <v>0</v>
      </c>
      <c r="V107" s="28">
        <f t="shared" si="32"/>
        <v>0</v>
      </c>
      <c r="W107" s="28">
        <f t="shared" si="41"/>
        <v>0</v>
      </c>
      <c r="X107" s="28">
        <f t="shared" si="42"/>
        <v>0</v>
      </c>
      <c r="Y107" s="2"/>
      <c r="Z107" s="30">
        <f t="shared" si="49"/>
        <v>98</v>
      </c>
      <c r="AA107" s="28">
        <f t="shared" si="33"/>
        <v>0</v>
      </c>
      <c r="AB107" s="28">
        <f t="shared" si="34"/>
        <v>0</v>
      </c>
      <c r="AC107" s="28">
        <f t="shared" si="43"/>
        <v>0</v>
      </c>
      <c r="AD107" s="28">
        <f t="shared" si="44"/>
        <v>0</v>
      </c>
      <c r="AF107" s="2"/>
      <c r="AG107" s="2"/>
      <c r="AH107" s="2"/>
    </row>
    <row r="108" spans="1:34" s="1" customFormat="1" ht="20.100000000000001" customHeight="1" x14ac:dyDescent="0.3">
      <c r="A108" s="2"/>
      <c r="B108" s="30">
        <f t="shared" si="45"/>
        <v>99</v>
      </c>
      <c r="C108" s="28">
        <f t="shared" si="25"/>
        <v>0</v>
      </c>
      <c r="D108" s="28">
        <f t="shared" si="26"/>
        <v>0</v>
      </c>
      <c r="E108" s="28">
        <f t="shared" si="35"/>
        <v>0</v>
      </c>
      <c r="F108" s="28">
        <f t="shared" si="36"/>
        <v>0</v>
      </c>
      <c r="G108" s="2"/>
      <c r="H108" s="30">
        <f t="shared" si="46"/>
        <v>99</v>
      </c>
      <c r="I108" s="28">
        <f t="shared" si="27"/>
        <v>0</v>
      </c>
      <c r="J108" s="28">
        <f t="shared" si="28"/>
        <v>0</v>
      </c>
      <c r="K108" s="28">
        <f t="shared" si="37"/>
        <v>0</v>
      </c>
      <c r="L108" s="28">
        <f t="shared" si="38"/>
        <v>0</v>
      </c>
      <c r="M108" s="2"/>
      <c r="N108" s="30">
        <f t="shared" si="47"/>
        <v>99</v>
      </c>
      <c r="O108" s="28">
        <f t="shared" si="29"/>
        <v>0</v>
      </c>
      <c r="P108" s="28">
        <f t="shared" si="30"/>
        <v>0</v>
      </c>
      <c r="Q108" s="28">
        <f t="shared" si="39"/>
        <v>0</v>
      </c>
      <c r="R108" s="28">
        <f t="shared" si="40"/>
        <v>0</v>
      </c>
      <c r="S108" s="2"/>
      <c r="T108" s="30">
        <f t="shared" si="48"/>
        <v>99</v>
      </c>
      <c r="U108" s="28">
        <f t="shared" si="31"/>
        <v>0</v>
      </c>
      <c r="V108" s="28">
        <f t="shared" si="32"/>
        <v>0</v>
      </c>
      <c r="W108" s="28">
        <f t="shared" si="41"/>
        <v>0</v>
      </c>
      <c r="X108" s="28">
        <f t="shared" si="42"/>
        <v>0</v>
      </c>
      <c r="Y108" s="2"/>
      <c r="Z108" s="30">
        <f t="shared" si="49"/>
        <v>99</v>
      </c>
      <c r="AA108" s="28">
        <f t="shared" si="33"/>
        <v>0</v>
      </c>
      <c r="AB108" s="28">
        <f t="shared" si="34"/>
        <v>0</v>
      </c>
      <c r="AC108" s="28">
        <f t="shared" si="43"/>
        <v>0</v>
      </c>
      <c r="AD108" s="28">
        <f t="shared" si="44"/>
        <v>0</v>
      </c>
      <c r="AF108" s="2"/>
      <c r="AG108" s="2"/>
      <c r="AH108" s="2"/>
    </row>
    <row r="109" spans="1:34" s="1" customFormat="1" ht="20.100000000000001" customHeight="1" x14ac:dyDescent="0.3">
      <c r="A109" s="2"/>
      <c r="B109" s="30">
        <f t="shared" si="45"/>
        <v>100</v>
      </c>
      <c r="C109" s="28">
        <f t="shared" si="25"/>
        <v>0</v>
      </c>
      <c r="D109" s="28">
        <f t="shared" si="26"/>
        <v>0</v>
      </c>
      <c r="E109" s="28">
        <f t="shared" si="35"/>
        <v>0</v>
      </c>
      <c r="F109" s="28">
        <f t="shared" si="36"/>
        <v>0</v>
      </c>
      <c r="G109" s="2"/>
      <c r="H109" s="30">
        <f t="shared" si="46"/>
        <v>100</v>
      </c>
      <c r="I109" s="28">
        <f t="shared" si="27"/>
        <v>0</v>
      </c>
      <c r="J109" s="28">
        <f t="shared" si="28"/>
        <v>0</v>
      </c>
      <c r="K109" s="28">
        <f t="shared" si="37"/>
        <v>0</v>
      </c>
      <c r="L109" s="28">
        <f t="shared" si="38"/>
        <v>0</v>
      </c>
      <c r="M109" s="2"/>
      <c r="N109" s="30">
        <f t="shared" si="47"/>
        <v>100</v>
      </c>
      <c r="O109" s="28">
        <f t="shared" si="29"/>
        <v>0</v>
      </c>
      <c r="P109" s="28">
        <f t="shared" si="30"/>
        <v>0</v>
      </c>
      <c r="Q109" s="28">
        <f t="shared" si="39"/>
        <v>0</v>
      </c>
      <c r="R109" s="28">
        <f t="shared" si="40"/>
        <v>0</v>
      </c>
      <c r="S109" s="2"/>
      <c r="T109" s="30">
        <f t="shared" si="48"/>
        <v>100</v>
      </c>
      <c r="U109" s="28">
        <f t="shared" si="31"/>
        <v>0</v>
      </c>
      <c r="V109" s="28">
        <f t="shared" si="32"/>
        <v>0</v>
      </c>
      <c r="W109" s="28">
        <f t="shared" si="41"/>
        <v>0</v>
      </c>
      <c r="X109" s="28">
        <f t="shared" si="42"/>
        <v>0</v>
      </c>
      <c r="Y109" s="2"/>
      <c r="Z109" s="30">
        <f t="shared" si="49"/>
        <v>100</v>
      </c>
      <c r="AA109" s="28">
        <f t="shared" si="33"/>
        <v>0</v>
      </c>
      <c r="AB109" s="28">
        <f t="shared" si="34"/>
        <v>0</v>
      </c>
      <c r="AC109" s="28">
        <f t="shared" si="43"/>
        <v>0</v>
      </c>
      <c r="AD109" s="28">
        <f t="shared" si="44"/>
        <v>0</v>
      </c>
      <c r="AF109" s="2"/>
      <c r="AG109" s="2"/>
      <c r="AH109" s="2"/>
    </row>
    <row r="110" spans="1:34" s="1" customFormat="1" ht="20.100000000000001" customHeight="1" x14ac:dyDescent="0.3">
      <c r="A110" s="2"/>
      <c r="B110" s="30">
        <f t="shared" si="45"/>
        <v>101</v>
      </c>
      <c r="C110" s="28">
        <f t="shared" si="25"/>
        <v>0</v>
      </c>
      <c r="D110" s="28">
        <f t="shared" si="26"/>
        <v>0</v>
      </c>
      <c r="E110" s="28">
        <f t="shared" si="35"/>
        <v>0</v>
      </c>
      <c r="F110" s="28">
        <f t="shared" si="36"/>
        <v>0</v>
      </c>
      <c r="G110" s="2"/>
      <c r="H110" s="30">
        <f t="shared" si="46"/>
        <v>101</v>
      </c>
      <c r="I110" s="28">
        <f t="shared" si="27"/>
        <v>0</v>
      </c>
      <c r="J110" s="28">
        <f t="shared" si="28"/>
        <v>0</v>
      </c>
      <c r="K110" s="28">
        <f t="shared" si="37"/>
        <v>0</v>
      </c>
      <c r="L110" s="28">
        <f t="shared" si="38"/>
        <v>0</v>
      </c>
      <c r="M110" s="2"/>
      <c r="N110" s="30">
        <f t="shared" si="47"/>
        <v>101</v>
      </c>
      <c r="O110" s="28">
        <f t="shared" si="29"/>
        <v>0</v>
      </c>
      <c r="P110" s="28">
        <f t="shared" si="30"/>
        <v>0</v>
      </c>
      <c r="Q110" s="28">
        <f t="shared" si="39"/>
        <v>0</v>
      </c>
      <c r="R110" s="28">
        <f t="shared" si="40"/>
        <v>0</v>
      </c>
      <c r="S110" s="2"/>
      <c r="T110" s="30">
        <f t="shared" si="48"/>
        <v>101</v>
      </c>
      <c r="U110" s="28">
        <f t="shared" si="31"/>
        <v>0</v>
      </c>
      <c r="V110" s="28">
        <f t="shared" si="32"/>
        <v>0</v>
      </c>
      <c r="W110" s="28">
        <f t="shared" si="41"/>
        <v>0</v>
      </c>
      <c r="X110" s="28">
        <f t="shared" si="42"/>
        <v>0</v>
      </c>
      <c r="Y110" s="2"/>
      <c r="Z110" s="30">
        <f t="shared" si="49"/>
        <v>101</v>
      </c>
      <c r="AA110" s="28">
        <f t="shared" si="33"/>
        <v>0</v>
      </c>
      <c r="AB110" s="28">
        <f t="shared" si="34"/>
        <v>0</v>
      </c>
      <c r="AC110" s="28">
        <f t="shared" si="43"/>
        <v>0</v>
      </c>
      <c r="AD110" s="28">
        <f t="shared" si="44"/>
        <v>0</v>
      </c>
      <c r="AF110" s="2"/>
      <c r="AG110" s="2"/>
      <c r="AH110" s="2"/>
    </row>
    <row r="111" spans="1:34" s="1" customFormat="1" ht="20.100000000000001" customHeight="1" x14ac:dyDescent="0.3">
      <c r="A111" s="2"/>
      <c r="B111" s="30">
        <f t="shared" si="45"/>
        <v>102</v>
      </c>
      <c r="C111" s="28">
        <f t="shared" si="25"/>
        <v>0</v>
      </c>
      <c r="D111" s="28">
        <f t="shared" si="26"/>
        <v>0</v>
      </c>
      <c r="E111" s="28">
        <f t="shared" si="35"/>
        <v>0</v>
      </c>
      <c r="F111" s="28">
        <f t="shared" si="36"/>
        <v>0</v>
      </c>
      <c r="G111" s="2"/>
      <c r="H111" s="30">
        <f t="shared" si="46"/>
        <v>102</v>
      </c>
      <c r="I111" s="28">
        <f t="shared" si="27"/>
        <v>0</v>
      </c>
      <c r="J111" s="28">
        <f t="shared" si="28"/>
        <v>0</v>
      </c>
      <c r="K111" s="28">
        <f t="shared" si="37"/>
        <v>0</v>
      </c>
      <c r="L111" s="28">
        <f t="shared" si="38"/>
        <v>0</v>
      </c>
      <c r="M111" s="2"/>
      <c r="N111" s="30">
        <f t="shared" si="47"/>
        <v>102</v>
      </c>
      <c r="O111" s="28">
        <f t="shared" si="29"/>
        <v>0</v>
      </c>
      <c r="P111" s="28">
        <f t="shared" si="30"/>
        <v>0</v>
      </c>
      <c r="Q111" s="28">
        <f t="shared" si="39"/>
        <v>0</v>
      </c>
      <c r="R111" s="28">
        <f t="shared" si="40"/>
        <v>0</v>
      </c>
      <c r="S111" s="2"/>
      <c r="T111" s="30">
        <f t="shared" si="48"/>
        <v>102</v>
      </c>
      <c r="U111" s="28">
        <f t="shared" si="31"/>
        <v>0</v>
      </c>
      <c r="V111" s="28">
        <f t="shared" si="32"/>
        <v>0</v>
      </c>
      <c r="W111" s="28">
        <f t="shared" si="41"/>
        <v>0</v>
      </c>
      <c r="X111" s="28">
        <f t="shared" si="42"/>
        <v>0</v>
      </c>
      <c r="Y111" s="2"/>
      <c r="Z111" s="30">
        <f t="shared" si="49"/>
        <v>102</v>
      </c>
      <c r="AA111" s="28">
        <f t="shared" si="33"/>
        <v>0</v>
      </c>
      <c r="AB111" s="28">
        <f t="shared" si="34"/>
        <v>0</v>
      </c>
      <c r="AC111" s="28">
        <f t="shared" si="43"/>
        <v>0</v>
      </c>
      <c r="AD111" s="28">
        <f t="shared" si="44"/>
        <v>0</v>
      </c>
      <c r="AF111" s="2"/>
      <c r="AG111" s="2"/>
      <c r="AH111" s="2"/>
    </row>
    <row r="112" spans="1:34" s="1" customFormat="1" ht="20.100000000000001" customHeight="1" x14ac:dyDescent="0.3">
      <c r="A112" s="2"/>
      <c r="B112" s="30">
        <f t="shared" si="45"/>
        <v>103</v>
      </c>
      <c r="C112" s="28">
        <f t="shared" si="25"/>
        <v>0</v>
      </c>
      <c r="D112" s="28">
        <f t="shared" si="26"/>
        <v>0</v>
      </c>
      <c r="E112" s="28">
        <f t="shared" si="35"/>
        <v>0</v>
      </c>
      <c r="F112" s="28">
        <f t="shared" si="36"/>
        <v>0</v>
      </c>
      <c r="G112" s="2"/>
      <c r="H112" s="30">
        <f t="shared" si="46"/>
        <v>103</v>
      </c>
      <c r="I112" s="28">
        <f t="shared" si="27"/>
        <v>0</v>
      </c>
      <c r="J112" s="28">
        <f t="shared" si="28"/>
        <v>0</v>
      </c>
      <c r="K112" s="28">
        <f t="shared" si="37"/>
        <v>0</v>
      </c>
      <c r="L112" s="28">
        <f t="shared" si="38"/>
        <v>0</v>
      </c>
      <c r="M112" s="2"/>
      <c r="N112" s="30">
        <f t="shared" si="47"/>
        <v>103</v>
      </c>
      <c r="O112" s="28">
        <f t="shared" si="29"/>
        <v>0</v>
      </c>
      <c r="P112" s="28">
        <f t="shared" si="30"/>
        <v>0</v>
      </c>
      <c r="Q112" s="28">
        <f t="shared" si="39"/>
        <v>0</v>
      </c>
      <c r="R112" s="28">
        <f t="shared" si="40"/>
        <v>0</v>
      </c>
      <c r="S112" s="2"/>
      <c r="T112" s="30">
        <f t="shared" si="48"/>
        <v>103</v>
      </c>
      <c r="U112" s="28">
        <f t="shared" si="31"/>
        <v>0</v>
      </c>
      <c r="V112" s="28">
        <f t="shared" si="32"/>
        <v>0</v>
      </c>
      <c r="W112" s="28">
        <f t="shared" si="41"/>
        <v>0</v>
      </c>
      <c r="X112" s="28">
        <f t="shared" si="42"/>
        <v>0</v>
      </c>
      <c r="Y112" s="2"/>
      <c r="Z112" s="30">
        <f t="shared" si="49"/>
        <v>103</v>
      </c>
      <c r="AA112" s="28">
        <f t="shared" si="33"/>
        <v>0</v>
      </c>
      <c r="AB112" s="28">
        <f t="shared" si="34"/>
        <v>0</v>
      </c>
      <c r="AC112" s="28">
        <f t="shared" si="43"/>
        <v>0</v>
      </c>
      <c r="AD112" s="28">
        <f t="shared" si="44"/>
        <v>0</v>
      </c>
      <c r="AF112" s="2"/>
      <c r="AG112" s="2"/>
      <c r="AH112" s="2"/>
    </row>
    <row r="113" spans="1:34" s="1" customFormat="1" ht="20.100000000000001" customHeight="1" x14ac:dyDescent="0.3">
      <c r="A113" s="2"/>
      <c r="B113" s="30">
        <f t="shared" si="45"/>
        <v>104</v>
      </c>
      <c r="C113" s="28">
        <f t="shared" si="25"/>
        <v>0</v>
      </c>
      <c r="D113" s="28">
        <f t="shared" si="26"/>
        <v>0</v>
      </c>
      <c r="E113" s="28">
        <f t="shared" si="35"/>
        <v>0</v>
      </c>
      <c r="F113" s="28">
        <f t="shared" si="36"/>
        <v>0</v>
      </c>
      <c r="G113" s="2"/>
      <c r="H113" s="30">
        <f t="shared" si="46"/>
        <v>104</v>
      </c>
      <c r="I113" s="28">
        <f t="shared" si="27"/>
        <v>0</v>
      </c>
      <c r="J113" s="28">
        <f t="shared" si="28"/>
        <v>0</v>
      </c>
      <c r="K113" s="28">
        <f t="shared" si="37"/>
        <v>0</v>
      </c>
      <c r="L113" s="28">
        <f t="shared" si="38"/>
        <v>0</v>
      </c>
      <c r="M113" s="2"/>
      <c r="N113" s="30">
        <f t="shared" si="47"/>
        <v>104</v>
      </c>
      <c r="O113" s="28">
        <f t="shared" si="29"/>
        <v>0</v>
      </c>
      <c r="P113" s="28">
        <f t="shared" si="30"/>
        <v>0</v>
      </c>
      <c r="Q113" s="28">
        <f t="shared" si="39"/>
        <v>0</v>
      </c>
      <c r="R113" s="28">
        <f t="shared" si="40"/>
        <v>0</v>
      </c>
      <c r="S113" s="2"/>
      <c r="T113" s="30">
        <f t="shared" si="48"/>
        <v>104</v>
      </c>
      <c r="U113" s="28">
        <f t="shared" si="31"/>
        <v>0</v>
      </c>
      <c r="V113" s="28">
        <f t="shared" si="32"/>
        <v>0</v>
      </c>
      <c r="W113" s="28">
        <f t="shared" si="41"/>
        <v>0</v>
      </c>
      <c r="X113" s="28">
        <f t="shared" si="42"/>
        <v>0</v>
      </c>
      <c r="Y113" s="2"/>
      <c r="Z113" s="30">
        <f t="shared" si="49"/>
        <v>104</v>
      </c>
      <c r="AA113" s="28">
        <f t="shared" si="33"/>
        <v>0</v>
      </c>
      <c r="AB113" s="28">
        <f t="shared" si="34"/>
        <v>0</v>
      </c>
      <c r="AC113" s="28">
        <f t="shared" si="43"/>
        <v>0</v>
      </c>
      <c r="AD113" s="28">
        <f t="shared" si="44"/>
        <v>0</v>
      </c>
      <c r="AF113" s="2"/>
      <c r="AG113" s="2"/>
      <c r="AH113" s="2"/>
    </row>
    <row r="114" spans="1:34" s="1" customFormat="1" ht="20.100000000000001" customHeight="1" x14ac:dyDescent="0.3">
      <c r="A114" s="2"/>
      <c r="B114" s="30">
        <f t="shared" si="45"/>
        <v>105</v>
      </c>
      <c r="C114" s="28">
        <f t="shared" si="25"/>
        <v>0</v>
      </c>
      <c r="D114" s="28">
        <f t="shared" si="26"/>
        <v>0</v>
      </c>
      <c r="E114" s="28">
        <f t="shared" si="35"/>
        <v>0</v>
      </c>
      <c r="F114" s="28">
        <f t="shared" si="36"/>
        <v>0</v>
      </c>
      <c r="G114" s="2"/>
      <c r="H114" s="30">
        <f t="shared" si="46"/>
        <v>105</v>
      </c>
      <c r="I114" s="28">
        <f t="shared" si="27"/>
        <v>0</v>
      </c>
      <c r="J114" s="28">
        <f t="shared" si="28"/>
        <v>0</v>
      </c>
      <c r="K114" s="28">
        <f t="shared" si="37"/>
        <v>0</v>
      </c>
      <c r="L114" s="28">
        <f t="shared" si="38"/>
        <v>0</v>
      </c>
      <c r="M114" s="2"/>
      <c r="N114" s="30">
        <f t="shared" si="47"/>
        <v>105</v>
      </c>
      <c r="O114" s="28">
        <f t="shared" si="29"/>
        <v>0</v>
      </c>
      <c r="P114" s="28">
        <f t="shared" si="30"/>
        <v>0</v>
      </c>
      <c r="Q114" s="28">
        <f t="shared" si="39"/>
        <v>0</v>
      </c>
      <c r="R114" s="28">
        <f t="shared" si="40"/>
        <v>0</v>
      </c>
      <c r="S114" s="2"/>
      <c r="T114" s="30">
        <f t="shared" si="48"/>
        <v>105</v>
      </c>
      <c r="U114" s="28">
        <f t="shared" si="31"/>
        <v>0</v>
      </c>
      <c r="V114" s="28">
        <f t="shared" si="32"/>
        <v>0</v>
      </c>
      <c r="W114" s="28">
        <f t="shared" si="41"/>
        <v>0</v>
      </c>
      <c r="X114" s="28">
        <f t="shared" si="42"/>
        <v>0</v>
      </c>
      <c r="Y114" s="2"/>
      <c r="Z114" s="30">
        <f t="shared" si="49"/>
        <v>105</v>
      </c>
      <c r="AA114" s="28">
        <f t="shared" si="33"/>
        <v>0</v>
      </c>
      <c r="AB114" s="28">
        <f t="shared" si="34"/>
        <v>0</v>
      </c>
      <c r="AC114" s="28">
        <f t="shared" si="43"/>
        <v>0</v>
      </c>
      <c r="AD114" s="28">
        <f t="shared" si="44"/>
        <v>0</v>
      </c>
      <c r="AF114" s="2"/>
      <c r="AG114" s="2"/>
      <c r="AH114" s="2"/>
    </row>
    <row r="115" spans="1:34" s="1" customFormat="1" ht="20.100000000000001" customHeight="1" x14ac:dyDescent="0.3">
      <c r="A115" s="2"/>
      <c r="B115" s="30">
        <f t="shared" si="45"/>
        <v>106</v>
      </c>
      <c r="C115" s="28">
        <f t="shared" si="25"/>
        <v>0</v>
      </c>
      <c r="D115" s="28">
        <f t="shared" si="26"/>
        <v>0</v>
      </c>
      <c r="E115" s="28">
        <f t="shared" si="35"/>
        <v>0</v>
      </c>
      <c r="F115" s="28">
        <f t="shared" si="36"/>
        <v>0</v>
      </c>
      <c r="G115" s="2"/>
      <c r="H115" s="30">
        <f t="shared" si="46"/>
        <v>106</v>
      </c>
      <c r="I115" s="28">
        <f t="shared" si="27"/>
        <v>0</v>
      </c>
      <c r="J115" s="28">
        <f t="shared" si="28"/>
        <v>0</v>
      </c>
      <c r="K115" s="28">
        <f t="shared" si="37"/>
        <v>0</v>
      </c>
      <c r="L115" s="28">
        <f t="shared" si="38"/>
        <v>0</v>
      </c>
      <c r="M115" s="2"/>
      <c r="N115" s="30">
        <f t="shared" si="47"/>
        <v>106</v>
      </c>
      <c r="O115" s="28">
        <f t="shared" si="29"/>
        <v>0</v>
      </c>
      <c r="P115" s="28">
        <f t="shared" si="30"/>
        <v>0</v>
      </c>
      <c r="Q115" s="28">
        <f t="shared" si="39"/>
        <v>0</v>
      </c>
      <c r="R115" s="28">
        <f t="shared" si="40"/>
        <v>0</v>
      </c>
      <c r="S115" s="2"/>
      <c r="T115" s="30">
        <f t="shared" si="48"/>
        <v>106</v>
      </c>
      <c r="U115" s="28">
        <f t="shared" si="31"/>
        <v>0</v>
      </c>
      <c r="V115" s="28">
        <f t="shared" si="32"/>
        <v>0</v>
      </c>
      <c r="W115" s="28">
        <f t="shared" si="41"/>
        <v>0</v>
      </c>
      <c r="X115" s="28">
        <f t="shared" si="42"/>
        <v>0</v>
      </c>
      <c r="Y115" s="2"/>
      <c r="Z115" s="30">
        <f t="shared" si="49"/>
        <v>106</v>
      </c>
      <c r="AA115" s="28">
        <f t="shared" si="33"/>
        <v>0</v>
      </c>
      <c r="AB115" s="28">
        <f t="shared" si="34"/>
        <v>0</v>
      </c>
      <c r="AC115" s="28">
        <f t="shared" si="43"/>
        <v>0</v>
      </c>
      <c r="AD115" s="28">
        <f t="shared" si="44"/>
        <v>0</v>
      </c>
      <c r="AF115" s="2"/>
      <c r="AG115" s="2"/>
      <c r="AH115" s="2"/>
    </row>
    <row r="116" spans="1:34" s="1" customFormat="1" ht="20.100000000000001" customHeight="1" x14ac:dyDescent="0.3">
      <c r="A116" s="2"/>
      <c r="B116" s="30">
        <f t="shared" si="45"/>
        <v>107</v>
      </c>
      <c r="C116" s="28">
        <f t="shared" si="25"/>
        <v>0</v>
      </c>
      <c r="D116" s="28">
        <f t="shared" si="26"/>
        <v>0</v>
      </c>
      <c r="E116" s="28">
        <f t="shared" si="35"/>
        <v>0</v>
      </c>
      <c r="F116" s="28">
        <f t="shared" si="36"/>
        <v>0</v>
      </c>
      <c r="G116" s="2"/>
      <c r="H116" s="30">
        <f t="shared" si="46"/>
        <v>107</v>
      </c>
      <c r="I116" s="28">
        <f t="shared" si="27"/>
        <v>0</v>
      </c>
      <c r="J116" s="28">
        <f t="shared" si="28"/>
        <v>0</v>
      </c>
      <c r="K116" s="28">
        <f t="shared" si="37"/>
        <v>0</v>
      </c>
      <c r="L116" s="28">
        <f t="shared" si="38"/>
        <v>0</v>
      </c>
      <c r="M116" s="2"/>
      <c r="N116" s="30">
        <f t="shared" si="47"/>
        <v>107</v>
      </c>
      <c r="O116" s="28">
        <f t="shared" si="29"/>
        <v>0</v>
      </c>
      <c r="P116" s="28">
        <f t="shared" si="30"/>
        <v>0</v>
      </c>
      <c r="Q116" s="28">
        <f t="shared" si="39"/>
        <v>0</v>
      </c>
      <c r="R116" s="28">
        <f t="shared" si="40"/>
        <v>0</v>
      </c>
      <c r="S116" s="2"/>
      <c r="T116" s="30">
        <f t="shared" si="48"/>
        <v>107</v>
      </c>
      <c r="U116" s="28">
        <f t="shared" si="31"/>
        <v>0</v>
      </c>
      <c r="V116" s="28">
        <f t="shared" si="32"/>
        <v>0</v>
      </c>
      <c r="W116" s="28">
        <f t="shared" si="41"/>
        <v>0</v>
      </c>
      <c r="X116" s="28">
        <f t="shared" si="42"/>
        <v>0</v>
      </c>
      <c r="Y116" s="2"/>
      <c r="Z116" s="30">
        <f t="shared" si="49"/>
        <v>107</v>
      </c>
      <c r="AA116" s="28">
        <f t="shared" si="33"/>
        <v>0</v>
      </c>
      <c r="AB116" s="28">
        <f t="shared" si="34"/>
        <v>0</v>
      </c>
      <c r="AC116" s="28">
        <f t="shared" si="43"/>
        <v>0</v>
      </c>
      <c r="AD116" s="28">
        <f t="shared" si="44"/>
        <v>0</v>
      </c>
      <c r="AF116" s="2"/>
      <c r="AG116" s="2"/>
      <c r="AH116" s="2"/>
    </row>
    <row r="117" spans="1:34" s="1" customFormat="1" ht="20.100000000000001" customHeight="1" x14ac:dyDescent="0.3">
      <c r="A117" s="2"/>
      <c r="B117" s="30">
        <f t="shared" si="45"/>
        <v>108</v>
      </c>
      <c r="C117" s="28">
        <f t="shared" si="25"/>
        <v>0</v>
      </c>
      <c r="D117" s="28">
        <f t="shared" si="26"/>
        <v>0</v>
      </c>
      <c r="E117" s="28">
        <f t="shared" si="35"/>
        <v>0</v>
      </c>
      <c r="F117" s="28">
        <f t="shared" si="36"/>
        <v>0</v>
      </c>
      <c r="G117" s="2"/>
      <c r="H117" s="30">
        <f t="shared" si="46"/>
        <v>108</v>
      </c>
      <c r="I117" s="28">
        <f t="shared" si="27"/>
        <v>0</v>
      </c>
      <c r="J117" s="28">
        <f t="shared" si="28"/>
        <v>0</v>
      </c>
      <c r="K117" s="28">
        <f t="shared" si="37"/>
        <v>0</v>
      </c>
      <c r="L117" s="28">
        <f t="shared" si="38"/>
        <v>0</v>
      </c>
      <c r="M117" s="2"/>
      <c r="N117" s="30">
        <f t="shared" si="47"/>
        <v>108</v>
      </c>
      <c r="O117" s="28">
        <f t="shared" si="29"/>
        <v>0</v>
      </c>
      <c r="P117" s="28">
        <f t="shared" si="30"/>
        <v>0</v>
      </c>
      <c r="Q117" s="28">
        <f t="shared" si="39"/>
        <v>0</v>
      </c>
      <c r="R117" s="28">
        <f t="shared" si="40"/>
        <v>0</v>
      </c>
      <c r="S117" s="2"/>
      <c r="T117" s="30">
        <f t="shared" si="48"/>
        <v>108</v>
      </c>
      <c r="U117" s="28">
        <f t="shared" si="31"/>
        <v>0</v>
      </c>
      <c r="V117" s="28">
        <f t="shared" si="32"/>
        <v>0</v>
      </c>
      <c r="W117" s="28">
        <f t="shared" si="41"/>
        <v>0</v>
      </c>
      <c r="X117" s="28">
        <f t="shared" si="42"/>
        <v>0</v>
      </c>
      <c r="Y117" s="2"/>
      <c r="Z117" s="30">
        <f t="shared" si="49"/>
        <v>108</v>
      </c>
      <c r="AA117" s="28">
        <f t="shared" si="33"/>
        <v>0</v>
      </c>
      <c r="AB117" s="28">
        <f t="shared" si="34"/>
        <v>0</v>
      </c>
      <c r="AC117" s="28">
        <f t="shared" si="43"/>
        <v>0</v>
      </c>
      <c r="AD117" s="28">
        <f t="shared" si="44"/>
        <v>0</v>
      </c>
      <c r="AF117" s="2"/>
      <c r="AG117" s="2"/>
      <c r="AH117" s="2"/>
    </row>
    <row r="118" spans="1:34" s="1" customFormat="1" ht="20.100000000000001" customHeight="1" x14ac:dyDescent="0.3">
      <c r="A118" s="2"/>
      <c r="B118" s="30">
        <f t="shared" si="45"/>
        <v>109</v>
      </c>
      <c r="C118" s="28">
        <f t="shared" si="25"/>
        <v>0</v>
      </c>
      <c r="D118" s="28">
        <f t="shared" si="26"/>
        <v>0</v>
      </c>
      <c r="E118" s="28">
        <f t="shared" si="35"/>
        <v>0</v>
      </c>
      <c r="F118" s="28">
        <f t="shared" si="36"/>
        <v>0</v>
      </c>
      <c r="G118" s="2"/>
      <c r="H118" s="30">
        <f t="shared" si="46"/>
        <v>109</v>
      </c>
      <c r="I118" s="28">
        <f t="shared" si="27"/>
        <v>0</v>
      </c>
      <c r="J118" s="28">
        <f t="shared" si="28"/>
        <v>0</v>
      </c>
      <c r="K118" s="28">
        <f t="shared" si="37"/>
        <v>0</v>
      </c>
      <c r="L118" s="28">
        <f t="shared" si="38"/>
        <v>0</v>
      </c>
      <c r="M118" s="2"/>
      <c r="N118" s="30">
        <f t="shared" si="47"/>
        <v>109</v>
      </c>
      <c r="O118" s="28">
        <f t="shared" si="29"/>
        <v>0</v>
      </c>
      <c r="P118" s="28">
        <f t="shared" si="30"/>
        <v>0</v>
      </c>
      <c r="Q118" s="28">
        <f t="shared" si="39"/>
        <v>0</v>
      </c>
      <c r="R118" s="28">
        <f t="shared" si="40"/>
        <v>0</v>
      </c>
      <c r="S118" s="2"/>
      <c r="T118" s="30">
        <f t="shared" si="48"/>
        <v>109</v>
      </c>
      <c r="U118" s="28">
        <f t="shared" si="31"/>
        <v>0</v>
      </c>
      <c r="V118" s="28">
        <f t="shared" si="32"/>
        <v>0</v>
      </c>
      <c r="W118" s="28">
        <f t="shared" si="41"/>
        <v>0</v>
      </c>
      <c r="X118" s="28">
        <f t="shared" si="42"/>
        <v>0</v>
      </c>
      <c r="Y118" s="2"/>
      <c r="Z118" s="30">
        <f t="shared" si="49"/>
        <v>109</v>
      </c>
      <c r="AA118" s="28">
        <f t="shared" si="33"/>
        <v>0</v>
      </c>
      <c r="AB118" s="28">
        <f t="shared" si="34"/>
        <v>0</v>
      </c>
      <c r="AC118" s="28">
        <f t="shared" si="43"/>
        <v>0</v>
      </c>
      <c r="AD118" s="28">
        <f t="shared" si="44"/>
        <v>0</v>
      </c>
      <c r="AF118" s="2"/>
      <c r="AG118" s="2"/>
      <c r="AH118" s="2"/>
    </row>
    <row r="119" spans="1:34" s="1" customFormat="1" ht="20.100000000000001" customHeight="1" x14ac:dyDescent="0.3">
      <c r="A119" s="2"/>
      <c r="B119" s="30">
        <f t="shared" si="45"/>
        <v>110</v>
      </c>
      <c r="C119" s="28">
        <f t="shared" si="25"/>
        <v>0</v>
      </c>
      <c r="D119" s="28">
        <f t="shared" si="26"/>
        <v>0</v>
      </c>
      <c r="E119" s="28">
        <f t="shared" si="35"/>
        <v>0</v>
      </c>
      <c r="F119" s="28">
        <f t="shared" si="36"/>
        <v>0</v>
      </c>
      <c r="G119" s="2"/>
      <c r="H119" s="30">
        <f t="shared" si="46"/>
        <v>110</v>
      </c>
      <c r="I119" s="28">
        <f t="shared" si="27"/>
        <v>0</v>
      </c>
      <c r="J119" s="28">
        <f t="shared" si="28"/>
        <v>0</v>
      </c>
      <c r="K119" s="28">
        <f t="shared" si="37"/>
        <v>0</v>
      </c>
      <c r="L119" s="28">
        <f t="shared" si="38"/>
        <v>0</v>
      </c>
      <c r="M119" s="2"/>
      <c r="N119" s="30">
        <f t="shared" si="47"/>
        <v>110</v>
      </c>
      <c r="O119" s="28">
        <f t="shared" si="29"/>
        <v>0</v>
      </c>
      <c r="P119" s="28">
        <f t="shared" si="30"/>
        <v>0</v>
      </c>
      <c r="Q119" s="28">
        <f t="shared" si="39"/>
        <v>0</v>
      </c>
      <c r="R119" s="28">
        <f t="shared" si="40"/>
        <v>0</v>
      </c>
      <c r="S119" s="2"/>
      <c r="T119" s="30">
        <f t="shared" si="48"/>
        <v>110</v>
      </c>
      <c r="U119" s="28">
        <f t="shared" si="31"/>
        <v>0</v>
      </c>
      <c r="V119" s="28">
        <f t="shared" si="32"/>
        <v>0</v>
      </c>
      <c r="W119" s="28">
        <f t="shared" si="41"/>
        <v>0</v>
      </c>
      <c r="X119" s="28">
        <f t="shared" si="42"/>
        <v>0</v>
      </c>
      <c r="Y119" s="2"/>
      <c r="Z119" s="30">
        <f t="shared" si="49"/>
        <v>110</v>
      </c>
      <c r="AA119" s="28">
        <f t="shared" si="33"/>
        <v>0</v>
      </c>
      <c r="AB119" s="28">
        <f t="shared" si="34"/>
        <v>0</v>
      </c>
      <c r="AC119" s="28">
        <f t="shared" si="43"/>
        <v>0</v>
      </c>
      <c r="AD119" s="28">
        <f t="shared" si="44"/>
        <v>0</v>
      </c>
      <c r="AF119" s="2"/>
      <c r="AG119" s="2"/>
      <c r="AH119" s="2"/>
    </row>
    <row r="120" spans="1:34" s="1" customFormat="1" ht="20.100000000000001" customHeight="1" x14ac:dyDescent="0.3">
      <c r="A120" s="2"/>
      <c r="B120" s="30">
        <f t="shared" si="45"/>
        <v>111</v>
      </c>
      <c r="C120" s="28">
        <f t="shared" si="25"/>
        <v>0</v>
      </c>
      <c r="D120" s="28">
        <f t="shared" si="26"/>
        <v>0</v>
      </c>
      <c r="E120" s="28">
        <f t="shared" si="35"/>
        <v>0</v>
      </c>
      <c r="F120" s="28">
        <f t="shared" si="36"/>
        <v>0</v>
      </c>
      <c r="G120" s="2"/>
      <c r="H120" s="30">
        <f t="shared" si="46"/>
        <v>111</v>
      </c>
      <c r="I120" s="28">
        <f t="shared" si="27"/>
        <v>0</v>
      </c>
      <c r="J120" s="28">
        <f t="shared" si="28"/>
        <v>0</v>
      </c>
      <c r="K120" s="28">
        <f t="shared" si="37"/>
        <v>0</v>
      </c>
      <c r="L120" s="28">
        <f t="shared" si="38"/>
        <v>0</v>
      </c>
      <c r="M120" s="2"/>
      <c r="N120" s="30">
        <f t="shared" si="47"/>
        <v>111</v>
      </c>
      <c r="O120" s="28">
        <f t="shared" si="29"/>
        <v>0</v>
      </c>
      <c r="P120" s="28">
        <f t="shared" si="30"/>
        <v>0</v>
      </c>
      <c r="Q120" s="28">
        <f t="shared" si="39"/>
        <v>0</v>
      </c>
      <c r="R120" s="28">
        <f t="shared" si="40"/>
        <v>0</v>
      </c>
      <c r="S120" s="2"/>
      <c r="T120" s="30">
        <f t="shared" si="48"/>
        <v>111</v>
      </c>
      <c r="U120" s="28">
        <f t="shared" si="31"/>
        <v>0</v>
      </c>
      <c r="V120" s="28">
        <f t="shared" si="32"/>
        <v>0</v>
      </c>
      <c r="W120" s="28">
        <f t="shared" si="41"/>
        <v>0</v>
      </c>
      <c r="X120" s="28">
        <f t="shared" si="42"/>
        <v>0</v>
      </c>
      <c r="Y120" s="2"/>
      <c r="Z120" s="30">
        <f t="shared" si="49"/>
        <v>111</v>
      </c>
      <c r="AA120" s="28">
        <f t="shared" si="33"/>
        <v>0</v>
      </c>
      <c r="AB120" s="28">
        <f t="shared" si="34"/>
        <v>0</v>
      </c>
      <c r="AC120" s="28">
        <f t="shared" si="43"/>
        <v>0</v>
      </c>
      <c r="AD120" s="28">
        <f t="shared" si="44"/>
        <v>0</v>
      </c>
      <c r="AF120" s="2"/>
      <c r="AG120" s="2"/>
      <c r="AH120" s="2"/>
    </row>
    <row r="121" spans="1:34" s="1" customFormat="1" ht="20.100000000000001" customHeight="1" x14ac:dyDescent="0.3">
      <c r="A121" s="2"/>
      <c r="B121" s="30">
        <f t="shared" si="45"/>
        <v>112</v>
      </c>
      <c r="C121" s="28">
        <f t="shared" si="25"/>
        <v>0</v>
      </c>
      <c r="D121" s="28">
        <f t="shared" si="26"/>
        <v>0</v>
      </c>
      <c r="E121" s="28">
        <f t="shared" si="35"/>
        <v>0</v>
      </c>
      <c r="F121" s="28">
        <f t="shared" si="36"/>
        <v>0</v>
      </c>
      <c r="G121" s="2"/>
      <c r="H121" s="30">
        <f t="shared" si="46"/>
        <v>112</v>
      </c>
      <c r="I121" s="28">
        <f t="shared" si="27"/>
        <v>0</v>
      </c>
      <c r="J121" s="28">
        <f t="shared" si="28"/>
        <v>0</v>
      </c>
      <c r="K121" s="28">
        <f t="shared" si="37"/>
        <v>0</v>
      </c>
      <c r="L121" s="28">
        <f t="shared" si="38"/>
        <v>0</v>
      </c>
      <c r="M121" s="2"/>
      <c r="N121" s="30">
        <f t="shared" si="47"/>
        <v>112</v>
      </c>
      <c r="O121" s="28">
        <f t="shared" si="29"/>
        <v>0</v>
      </c>
      <c r="P121" s="28">
        <f t="shared" si="30"/>
        <v>0</v>
      </c>
      <c r="Q121" s="28">
        <f t="shared" si="39"/>
        <v>0</v>
      </c>
      <c r="R121" s="28">
        <f t="shared" si="40"/>
        <v>0</v>
      </c>
      <c r="S121" s="2"/>
      <c r="T121" s="30">
        <f t="shared" si="48"/>
        <v>112</v>
      </c>
      <c r="U121" s="28">
        <f t="shared" si="31"/>
        <v>0</v>
      </c>
      <c r="V121" s="28">
        <f t="shared" si="32"/>
        <v>0</v>
      </c>
      <c r="W121" s="28">
        <f t="shared" si="41"/>
        <v>0</v>
      </c>
      <c r="X121" s="28">
        <f t="shared" si="42"/>
        <v>0</v>
      </c>
      <c r="Y121" s="2"/>
      <c r="Z121" s="30">
        <f t="shared" si="49"/>
        <v>112</v>
      </c>
      <c r="AA121" s="28">
        <f t="shared" si="33"/>
        <v>0</v>
      </c>
      <c r="AB121" s="28">
        <f t="shared" si="34"/>
        <v>0</v>
      </c>
      <c r="AC121" s="28">
        <f t="shared" si="43"/>
        <v>0</v>
      </c>
      <c r="AD121" s="28">
        <f t="shared" si="44"/>
        <v>0</v>
      </c>
      <c r="AF121" s="2"/>
      <c r="AG121" s="2"/>
      <c r="AH121" s="2"/>
    </row>
    <row r="122" spans="1:34" s="1" customFormat="1" ht="20.100000000000001" customHeight="1" x14ac:dyDescent="0.3">
      <c r="A122" s="2"/>
      <c r="B122" s="30">
        <f t="shared" si="45"/>
        <v>113</v>
      </c>
      <c r="C122" s="28">
        <f t="shared" si="25"/>
        <v>0</v>
      </c>
      <c r="D122" s="28">
        <f t="shared" si="26"/>
        <v>0</v>
      </c>
      <c r="E122" s="28">
        <f t="shared" si="35"/>
        <v>0</v>
      </c>
      <c r="F122" s="28">
        <f t="shared" si="36"/>
        <v>0</v>
      </c>
      <c r="G122" s="2"/>
      <c r="H122" s="30">
        <f t="shared" si="46"/>
        <v>113</v>
      </c>
      <c r="I122" s="28">
        <f t="shared" si="27"/>
        <v>0</v>
      </c>
      <c r="J122" s="28">
        <f t="shared" si="28"/>
        <v>0</v>
      </c>
      <c r="K122" s="28">
        <f t="shared" si="37"/>
        <v>0</v>
      </c>
      <c r="L122" s="28">
        <f t="shared" si="38"/>
        <v>0</v>
      </c>
      <c r="M122" s="2"/>
      <c r="N122" s="30">
        <f t="shared" si="47"/>
        <v>113</v>
      </c>
      <c r="O122" s="28">
        <f t="shared" si="29"/>
        <v>0</v>
      </c>
      <c r="P122" s="28">
        <f t="shared" si="30"/>
        <v>0</v>
      </c>
      <c r="Q122" s="28">
        <f t="shared" si="39"/>
        <v>0</v>
      </c>
      <c r="R122" s="28">
        <f t="shared" si="40"/>
        <v>0</v>
      </c>
      <c r="S122" s="2"/>
      <c r="T122" s="30">
        <f t="shared" si="48"/>
        <v>113</v>
      </c>
      <c r="U122" s="28">
        <f t="shared" si="31"/>
        <v>0</v>
      </c>
      <c r="V122" s="28">
        <f t="shared" si="32"/>
        <v>0</v>
      </c>
      <c r="W122" s="28">
        <f t="shared" si="41"/>
        <v>0</v>
      </c>
      <c r="X122" s="28">
        <f t="shared" si="42"/>
        <v>0</v>
      </c>
      <c r="Y122" s="2"/>
      <c r="Z122" s="30">
        <f t="shared" si="49"/>
        <v>113</v>
      </c>
      <c r="AA122" s="28">
        <f t="shared" si="33"/>
        <v>0</v>
      </c>
      <c r="AB122" s="28">
        <f t="shared" si="34"/>
        <v>0</v>
      </c>
      <c r="AC122" s="28">
        <f t="shared" si="43"/>
        <v>0</v>
      </c>
      <c r="AD122" s="28">
        <f t="shared" si="44"/>
        <v>0</v>
      </c>
      <c r="AF122" s="2"/>
      <c r="AG122" s="2"/>
      <c r="AH122" s="2"/>
    </row>
    <row r="123" spans="1:34" s="1" customFormat="1" ht="20.100000000000001" customHeight="1" x14ac:dyDescent="0.3">
      <c r="A123" s="2"/>
      <c r="B123" s="30">
        <f t="shared" si="45"/>
        <v>114</v>
      </c>
      <c r="C123" s="28">
        <f t="shared" si="25"/>
        <v>0</v>
      </c>
      <c r="D123" s="28">
        <f t="shared" si="26"/>
        <v>0</v>
      </c>
      <c r="E123" s="28">
        <f t="shared" si="35"/>
        <v>0</v>
      </c>
      <c r="F123" s="28">
        <f t="shared" si="36"/>
        <v>0</v>
      </c>
      <c r="G123" s="2"/>
      <c r="H123" s="30">
        <f t="shared" si="46"/>
        <v>114</v>
      </c>
      <c r="I123" s="28">
        <f t="shared" si="27"/>
        <v>0</v>
      </c>
      <c r="J123" s="28">
        <f t="shared" si="28"/>
        <v>0</v>
      </c>
      <c r="K123" s="28">
        <f t="shared" si="37"/>
        <v>0</v>
      </c>
      <c r="L123" s="28">
        <f t="shared" si="38"/>
        <v>0</v>
      </c>
      <c r="M123" s="2"/>
      <c r="N123" s="30">
        <f t="shared" si="47"/>
        <v>114</v>
      </c>
      <c r="O123" s="28">
        <f t="shared" si="29"/>
        <v>0</v>
      </c>
      <c r="P123" s="28">
        <f t="shared" si="30"/>
        <v>0</v>
      </c>
      <c r="Q123" s="28">
        <f t="shared" si="39"/>
        <v>0</v>
      </c>
      <c r="R123" s="28">
        <f t="shared" si="40"/>
        <v>0</v>
      </c>
      <c r="S123" s="2"/>
      <c r="T123" s="30">
        <f t="shared" si="48"/>
        <v>114</v>
      </c>
      <c r="U123" s="28">
        <f t="shared" si="31"/>
        <v>0</v>
      </c>
      <c r="V123" s="28">
        <f t="shared" si="32"/>
        <v>0</v>
      </c>
      <c r="W123" s="28">
        <f t="shared" si="41"/>
        <v>0</v>
      </c>
      <c r="X123" s="28">
        <f t="shared" si="42"/>
        <v>0</v>
      </c>
      <c r="Y123" s="2"/>
      <c r="Z123" s="30">
        <f t="shared" si="49"/>
        <v>114</v>
      </c>
      <c r="AA123" s="28">
        <f t="shared" si="33"/>
        <v>0</v>
      </c>
      <c r="AB123" s="28">
        <f t="shared" si="34"/>
        <v>0</v>
      </c>
      <c r="AC123" s="28">
        <f t="shared" si="43"/>
        <v>0</v>
      </c>
      <c r="AD123" s="28">
        <f t="shared" si="44"/>
        <v>0</v>
      </c>
      <c r="AF123" s="2"/>
      <c r="AG123" s="2"/>
      <c r="AH123" s="2"/>
    </row>
    <row r="124" spans="1:34" s="1" customFormat="1" ht="20.100000000000001" customHeight="1" x14ac:dyDescent="0.3">
      <c r="A124" s="2"/>
      <c r="B124" s="30">
        <f t="shared" si="45"/>
        <v>115</v>
      </c>
      <c r="C124" s="28">
        <f t="shared" si="25"/>
        <v>0</v>
      </c>
      <c r="D124" s="28">
        <f t="shared" si="26"/>
        <v>0</v>
      </c>
      <c r="E124" s="28">
        <f t="shared" si="35"/>
        <v>0</v>
      </c>
      <c r="F124" s="28">
        <f t="shared" si="36"/>
        <v>0</v>
      </c>
      <c r="G124" s="2"/>
      <c r="H124" s="30">
        <f t="shared" si="46"/>
        <v>115</v>
      </c>
      <c r="I124" s="28">
        <f t="shared" si="27"/>
        <v>0</v>
      </c>
      <c r="J124" s="28">
        <f t="shared" si="28"/>
        <v>0</v>
      </c>
      <c r="K124" s="28">
        <f t="shared" si="37"/>
        <v>0</v>
      </c>
      <c r="L124" s="28">
        <f t="shared" si="38"/>
        <v>0</v>
      </c>
      <c r="M124" s="2"/>
      <c r="N124" s="30">
        <f t="shared" si="47"/>
        <v>115</v>
      </c>
      <c r="O124" s="28">
        <f t="shared" si="29"/>
        <v>0</v>
      </c>
      <c r="P124" s="28">
        <f t="shared" si="30"/>
        <v>0</v>
      </c>
      <c r="Q124" s="28">
        <f t="shared" si="39"/>
        <v>0</v>
      </c>
      <c r="R124" s="28">
        <f t="shared" si="40"/>
        <v>0</v>
      </c>
      <c r="S124" s="2"/>
      <c r="T124" s="30">
        <f t="shared" si="48"/>
        <v>115</v>
      </c>
      <c r="U124" s="28">
        <f t="shared" si="31"/>
        <v>0</v>
      </c>
      <c r="V124" s="28">
        <f t="shared" si="32"/>
        <v>0</v>
      </c>
      <c r="W124" s="28">
        <f t="shared" si="41"/>
        <v>0</v>
      </c>
      <c r="X124" s="28">
        <f t="shared" si="42"/>
        <v>0</v>
      </c>
      <c r="Y124" s="2"/>
      <c r="Z124" s="30">
        <f t="shared" si="49"/>
        <v>115</v>
      </c>
      <c r="AA124" s="28">
        <f t="shared" si="33"/>
        <v>0</v>
      </c>
      <c r="AB124" s="28">
        <f t="shared" si="34"/>
        <v>0</v>
      </c>
      <c r="AC124" s="28">
        <f t="shared" si="43"/>
        <v>0</v>
      </c>
      <c r="AD124" s="28">
        <f t="shared" si="44"/>
        <v>0</v>
      </c>
      <c r="AF124" s="2"/>
      <c r="AG124" s="2"/>
      <c r="AH124" s="2"/>
    </row>
    <row r="125" spans="1:34" s="1" customFormat="1" ht="20.100000000000001" customHeight="1" x14ac:dyDescent="0.3">
      <c r="A125" s="2"/>
      <c r="B125" s="30">
        <f t="shared" si="45"/>
        <v>116</v>
      </c>
      <c r="C125" s="28">
        <f t="shared" si="25"/>
        <v>0</v>
      </c>
      <c r="D125" s="28">
        <f t="shared" si="26"/>
        <v>0</v>
      </c>
      <c r="E125" s="28">
        <f t="shared" si="35"/>
        <v>0</v>
      </c>
      <c r="F125" s="28">
        <f t="shared" si="36"/>
        <v>0</v>
      </c>
      <c r="G125" s="2"/>
      <c r="H125" s="30">
        <f t="shared" si="46"/>
        <v>116</v>
      </c>
      <c r="I125" s="28">
        <f t="shared" si="27"/>
        <v>0</v>
      </c>
      <c r="J125" s="28">
        <f t="shared" si="28"/>
        <v>0</v>
      </c>
      <c r="K125" s="28">
        <f t="shared" si="37"/>
        <v>0</v>
      </c>
      <c r="L125" s="28">
        <f t="shared" si="38"/>
        <v>0</v>
      </c>
      <c r="M125" s="2"/>
      <c r="N125" s="30">
        <f t="shared" si="47"/>
        <v>116</v>
      </c>
      <c r="O125" s="28">
        <f t="shared" si="29"/>
        <v>0</v>
      </c>
      <c r="P125" s="28">
        <f t="shared" si="30"/>
        <v>0</v>
      </c>
      <c r="Q125" s="28">
        <f t="shared" si="39"/>
        <v>0</v>
      </c>
      <c r="R125" s="28">
        <f t="shared" si="40"/>
        <v>0</v>
      </c>
      <c r="S125" s="2"/>
      <c r="T125" s="30">
        <f t="shared" si="48"/>
        <v>116</v>
      </c>
      <c r="U125" s="28">
        <f t="shared" si="31"/>
        <v>0</v>
      </c>
      <c r="V125" s="28">
        <f t="shared" si="32"/>
        <v>0</v>
      </c>
      <c r="W125" s="28">
        <f t="shared" si="41"/>
        <v>0</v>
      </c>
      <c r="X125" s="28">
        <f t="shared" si="42"/>
        <v>0</v>
      </c>
      <c r="Y125" s="2"/>
      <c r="Z125" s="30">
        <f t="shared" si="49"/>
        <v>116</v>
      </c>
      <c r="AA125" s="28">
        <f t="shared" si="33"/>
        <v>0</v>
      </c>
      <c r="AB125" s="28">
        <f t="shared" si="34"/>
        <v>0</v>
      </c>
      <c r="AC125" s="28">
        <f t="shared" si="43"/>
        <v>0</v>
      </c>
      <c r="AD125" s="28">
        <f t="shared" si="44"/>
        <v>0</v>
      </c>
      <c r="AF125" s="2"/>
      <c r="AG125" s="2"/>
      <c r="AH125" s="2"/>
    </row>
    <row r="126" spans="1:34" s="1" customFormat="1" ht="20.100000000000001" customHeight="1" x14ac:dyDescent="0.3">
      <c r="A126" s="2"/>
      <c r="B126" s="30">
        <f t="shared" si="45"/>
        <v>117</v>
      </c>
      <c r="C126" s="28">
        <f t="shared" si="25"/>
        <v>0</v>
      </c>
      <c r="D126" s="28">
        <f t="shared" si="26"/>
        <v>0</v>
      </c>
      <c r="E126" s="28">
        <f t="shared" si="35"/>
        <v>0</v>
      </c>
      <c r="F126" s="28">
        <f t="shared" si="36"/>
        <v>0</v>
      </c>
      <c r="G126" s="2"/>
      <c r="H126" s="30">
        <f t="shared" si="46"/>
        <v>117</v>
      </c>
      <c r="I126" s="28">
        <f t="shared" si="27"/>
        <v>0</v>
      </c>
      <c r="J126" s="28">
        <f t="shared" si="28"/>
        <v>0</v>
      </c>
      <c r="K126" s="28">
        <f t="shared" si="37"/>
        <v>0</v>
      </c>
      <c r="L126" s="28">
        <f t="shared" si="38"/>
        <v>0</v>
      </c>
      <c r="M126" s="2"/>
      <c r="N126" s="30">
        <f t="shared" si="47"/>
        <v>117</v>
      </c>
      <c r="O126" s="28">
        <f t="shared" si="29"/>
        <v>0</v>
      </c>
      <c r="P126" s="28">
        <f t="shared" si="30"/>
        <v>0</v>
      </c>
      <c r="Q126" s="28">
        <f t="shared" si="39"/>
        <v>0</v>
      </c>
      <c r="R126" s="28">
        <f t="shared" si="40"/>
        <v>0</v>
      </c>
      <c r="S126" s="2"/>
      <c r="T126" s="30">
        <f t="shared" si="48"/>
        <v>117</v>
      </c>
      <c r="U126" s="28">
        <f t="shared" si="31"/>
        <v>0</v>
      </c>
      <c r="V126" s="28">
        <f t="shared" si="32"/>
        <v>0</v>
      </c>
      <c r="W126" s="28">
        <f t="shared" si="41"/>
        <v>0</v>
      </c>
      <c r="X126" s="28">
        <f t="shared" si="42"/>
        <v>0</v>
      </c>
      <c r="Y126" s="2"/>
      <c r="Z126" s="30">
        <f t="shared" si="49"/>
        <v>117</v>
      </c>
      <c r="AA126" s="28">
        <f t="shared" si="33"/>
        <v>0</v>
      </c>
      <c r="AB126" s="28">
        <f t="shared" si="34"/>
        <v>0</v>
      </c>
      <c r="AC126" s="28">
        <f t="shared" si="43"/>
        <v>0</v>
      </c>
      <c r="AD126" s="28">
        <f t="shared" si="44"/>
        <v>0</v>
      </c>
      <c r="AF126" s="2"/>
      <c r="AG126" s="2"/>
      <c r="AH126" s="2"/>
    </row>
    <row r="127" spans="1:34" s="1" customFormat="1" ht="20.100000000000001" customHeight="1" x14ac:dyDescent="0.3">
      <c r="A127" s="2"/>
      <c r="B127" s="30">
        <f t="shared" si="45"/>
        <v>118</v>
      </c>
      <c r="C127" s="28">
        <f t="shared" si="25"/>
        <v>0</v>
      </c>
      <c r="D127" s="28">
        <f t="shared" si="26"/>
        <v>0</v>
      </c>
      <c r="E127" s="28">
        <f t="shared" si="35"/>
        <v>0</v>
      </c>
      <c r="F127" s="28">
        <f t="shared" si="36"/>
        <v>0</v>
      </c>
      <c r="G127" s="2"/>
      <c r="H127" s="30">
        <f t="shared" si="46"/>
        <v>118</v>
      </c>
      <c r="I127" s="28">
        <f t="shared" si="27"/>
        <v>0</v>
      </c>
      <c r="J127" s="28">
        <f t="shared" si="28"/>
        <v>0</v>
      </c>
      <c r="K127" s="28">
        <f t="shared" si="37"/>
        <v>0</v>
      </c>
      <c r="L127" s="28">
        <f t="shared" si="38"/>
        <v>0</v>
      </c>
      <c r="M127" s="2"/>
      <c r="N127" s="30">
        <f t="shared" si="47"/>
        <v>118</v>
      </c>
      <c r="O127" s="28">
        <f t="shared" si="29"/>
        <v>0</v>
      </c>
      <c r="P127" s="28">
        <f t="shared" si="30"/>
        <v>0</v>
      </c>
      <c r="Q127" s="28">
        <f t="shared" si="39"/>
        <v>0</v>
      </c>
      <c r="R127" s="28">
        <f t="shared" si="40"/>
        <v>0</v>
      </c>
      <c r="S127" s="2"/>
      <c r="T127" s="30">
        <f t="shared" si="48"/>
        <v>118</v>
      </c>
      <c r="U127" s="28">
        <f t="shared" si="31"/>
        <v>0</v>
      </c>
      <c r="V127" s="28">
        <f t="shared" si="32"/>
        <v>0</v>
      </c>
      <c r="W127" s="28">
        <f t="shared" si="41"/>
        <v>0</v>
      </c>
      <c r="X127" s="28">
        <f t="shared" si="42"/>
        <v>0</v>
      </c>
      <c r="Y127" s="2"/>
      <c r="Z127" s="30">
        <f t="shared" si="49"/>
        <v>118</v>
      </c>
      <c r="AA127" s="28">
        <f t="shared" si="33"/>
        <v>0</v>
      </c>
      <c r="AB127" s="28">
        <f t="shared" si="34"/>
        <v>0</v>
      </c>
      <c r="AC127" s="28">
        <f t="shared" si="43"/>
        <v>0</v>
      </c>
      <c r="AD127" s="28">
        <f t="shared" si="44"/>
        <v>0</v>
      </c>
      <c r="AF127" s="2"/>
      <c r="AG127" s="2"/>
      <c r="AH127" s="2"/>
    </row>
    <row r="128" spans="1:34" s="1" customFormat="1" ht="20.100000000000001" customHeight="1" x14ac:dyDescent="0.3">
      <c r="A128" s="2"/>
      <c r="B128" s="30">
        <f t="shared" si="45"/>
        <v>119</v>
      </c>
      <c r="C128" s="28">
        <f t="shared" si="25"/>
        <v>0</v>
      </c>
      <c r="D128" s="28">
        <f t="shared" si="26"/>
        <v>0</v>
      </c>
      <c r="E128" s="28">
        <f t="shared" si="35"/>
        <v>0</v>
      </c>
      <c r="F128" s="28">
        <f t="shared" si="36"/>
        <v>0</v>
      </c>
      <c r="G128" s="2"/>
      <c r="H128" s="30">
        <f t="shared" si="46"/>
        <v>119</v>
      </c>
      <c r="I128" s="28">
        <f t="shared" si="27"/>
        <v>0</v>
      </c>
      <c r="J128" s="28">
        <f t="shared" si="28"/>
        <v>0</v>
      </c>
      <c r="K128" s="28">
        <f t="shared" si="37"/>
        <v>0</v>
      </c>
      <c r="L128" s="28">
        <f t="shared" si="38"/>
        <v>0</v>
      </c>
      <c r="M128" s="2"/>
      <c r="N128" s="30">
        <f t="shared" si="47"/>
        <v>119</v>
      </c>
      <c r="O128" s="28">
        <f t="shared" si="29"/>
        <v>0</v>
      </c>
      <c r="P128" s="28">
        <f t="shared" si="30"/>
        <v>0</v>
      </c>
      <c r="Q128" s="28">
        <f t="shared" si="39"/>
        <v>0</v>
      </c>
      <c r="R128" s="28">
        <f t="shared" si="40"/>
        <v>0</v>
      </c>
      <c r="S128" s="2"/>
      <c r="T128" s="30">
        <f t="shared" si="48"/>
        <v>119</v>
      </c>
      <c r="U128" s="28">
        <f t="shared" si="31"/>
        <v>0</v>
      </c>
      <c r="V128" s="28">
        <f t="shared" si="32"/>
        <v>0</v>
      </c>
      <c r="W128" s="28">
        <f t="shared" si="41"/>
        <v>0</v>
      </c>
      <c r="X128" s="28">
        <f t="shared" si="42"/>
        <v>0</v>
      </c>
      <c r="Y128" s="2"/>
      <c r="Z128" s="30">
        <f t="shared" si="49"/>
        <v>119</v>
      </c>
      <c r="AA128" s="28">
        <f t="shared" si="33"/>
        <v>0</v>
      </c>
      <c r="AB128" s="28">
        <f t="shared" si="34"/>
        <v>0</v>
      </c>
      <c r="AC128" s="28">
        <f t="shared" si="43"/>
        <v>0</v>
      </c>
      <c r="AD128" s="28">
        <f t="shared" si="44"/>
        <v>0</v>
      </c>
      <c r="AF128" s="2"/>
      <c r="AG128" s="2"/>
      <c r="AH128" s="2"/>
    </row>
    <row r="129" spans="1:34" s="1" customFormat="1" ht="20.100000000000001" customHeight="1" x14ac:dyDescent="0.3">
      <c r="A129" s="2"/>
      <c r="B129" s="30">
        <f t="shared" si="45"/>
        <v>120</v>
      </c>
      <c r="C129" s="28">
        <f t="shared" si="25"/>
        <v>0</v>
      </c>
      <c r="D129" s="28">
        <f t="shared" si="26"/>
        <v>0</v>
      </c>
      <c r="E129" s="28">
        <f t="shared" si="35"/>
        <v>0</v>
      </c>
      <c r="F129" s="28">
        <f t="shared" si="36"/>
        <v>0</v>
      </c>
      <c r="G129" s="2"/>
      <c r="H129" s="30">
        <f t="shared" si="46"/>
        <v>120</v>
      </c>
      <c r="I129" s="28">
        <f t="shared" si="27"/>
        <v>0</v>
      </c>
      <c r="J129" s="28">
        <f t="shared" si="28"/>
        <v>0</v>
      </c>
      <c r="K129" s="28">
        <f t="shared" si="37"/>
        <v>0</v>
      </c>
      <c r="L129" s="28">
        <f t="shared" si="38"/>
        <v>0</v>
      </c>
      <c r="M129" s="2"/>
      <c r="N129" s="30">
        <f t="shared" si="47"/>
        <v>120</v>
      </c>
      <c r="O129" s="28">
        <f t="shared" si="29"/>
        <v>0</v>
      </c>
      <c r="P129" s="28">
        <f t="shared" si="30"/>
        <v>0</v>
      </c>
      <c r="Q129" s="28">
        <f t="shared" si="39"/>
        <v>0</v>
      </c>
      <c r="R129" s="28">
        <f t="shared" si="40"/>
        <v>0</v>
      </c>
      <c r="S129" s="2"/>
      <c r="T129" s="30">
        <f t="shared" si="48"/>
        <v>120</v>
      </c>
      <c r="U129" s="28">
        <f t="shared" si="31"/>
        <v>0</v>
      </c>
      <c r="V129" s="28">
        <f t="shared" si="32"/>
        <v>0</v>
      </c>
      <c r="W129" s="28">
        <f t="shared" si="41"/>
        <v>0</v>
      </c>
      <c r="X129" s="28">
        <f t="shared" si="42"/>
        <v>0</v>
      </c>
      <c r="Y129" s="2"/>
      <c r="Z129" s="30">
        <f t="shared" si="49"/>
        <v>120</v>
      </c>
      <c r="AA129" s="28">
        <f t="shared" si="33"/>
        <v>0</v>
      </c>
      <c r="AB129" s="28">
        <f t="shared" si="34"/>
        <v>0</v>
      </c>
      <c r="AC129" s="28">
        <f t="shared" si="43"/>
        <v>0</v>
      </c>
      <c r="AD129" s="28">
        <f t="shared" si="44"/>
        <v>0</v>
      </c>
      <c r="AF129" s="2"/>
      <c r="AG129" s="2"/>
      <c r="AH129" s="2"/>
    </row>
    <row r="130" spans="1:34" s="1" customFormat="1" ht="20.100000000000001" customHeight="1" x14ac:dyDescent="0.3">
      <c r="A130" s="2"/>
      <c r="B130" s="30">
        <f t="shared" si="45"/>
        <v>121</v>
      </c>
      <c r="C130" s="28">
        <f t="shared" si="25"/>
        <v>0</v>
      </c>
      <c r="D130" s="28">
        <f t="shared" si="26"/>
        <v>0</v>
      </c>
      <c r="E130" s="28">
        <f t="shared" si="35"/>
        <v>0</v>
      </c>
      <c r="F130" s="28">
        <f t="shared" si="36"/>
        <v>0</v>
      </c>
      <c r="G130" s="2"/>
      <c r="H130" s="30">
        <f t="shared" si="46"/>
        <v>121</v>
      </c>
      <c r="I130" s="28">
        <f t="shared" si="27"/>
        <v>0</v>
      </c>
      <c r="J130" s="28">
        <f t="shared" si="28"/>
        <v>0</v>
      </c>
      <c r="K130" s="28">
        <f t="shared" si="37"/>
        <v>0</v>
      </c>
      <c r="L130" s="28">
        <f t="shared" si="38"/>
        <v>0</v>
      </c>
      <c r="M130" s="2"/>
      <c r="N130" s="30">
        <f t="shared" si="47"/>
        <v>121</v>
      </c>
      <c r="O130" s="28">
        <f t="shared" si="29"/>
        <v>0</v>
      </c>
      <c r="P130" s="28">
        <f t="shared" si="30"/>
        <v>0</v>
      </c>
      <c r="Q130" s="28">
        <f t="shared" si="39"/>
        <v>0</v>
      </c>
      <c r="R130" s="28">
        <f t="shared" si="40"/>
        <v>0</v>
      </c>
      <c r="S130" s="2"/>
      <c r="T130" s="30">
        <f t="shared" si="48"/>
        <v>121</v>
      </c>
      <c r="U130" s="28">
        <f t="shared" si="31"/>
        <v>0</v>
      </c>
      <c r="V130" s="28">
        <f t="shared" si="32"/>
        <v>0</v>
      </c>
      <c r="W130" s="28">
        <f t="shared" si="41"/>
        <v>0</v>
      </c>
      <c r="X130" s="28">
        <f t="shared" si="42"/>
        <v>0</v>
      </c>
      <c r="Y130" s="2"/>
      <c r="Z130" s="30">
        <f t="shared" si="49"/>
        <v>121</v>
      </c>
      <c r="AA130" s="28">
        <f t="shared" si="33"/>
        <v>0</v>
      </c>
      <c r="AB130" s="28">
        <f t="shared" si="34"/>
        <v>0</v>
      </c>
      <c r="AC130" s="28">
        <f t="shared" si="43"/>
        <v>0</v>
      </c>
      <c r="AD130" s="28">
        <f t="shared" si="44"/>
        <v>0</v>
      </c>
      <c r="AF130" s="2"/>
      <c r="AG130" s="2"/>
      <c r="AH130" s="2"/>
    </row>
    <row r="131" spans="1:34" s="1" customFormat="1" ht="20.100000000000001" customHeight="1" x14ac:dyDescent="0.3">
      <c r="A131" s="2"/>
      <c r="B131" s="30">
        <f t="shared" si="45"/>
        <v>122</v>
      </c>
      <c r="C131" s="28">
        <f t="shared" si="25"/>
        <v>0</v>
      </c>
      <c r="D131" s="28">
        <f t="shared" si="26"/>
        <v>0</v>
      </c>
      <c r="E131" s="28">
        <f t="shared" si="35"/>
        <v>0</v>
      </c>
      <c r="F131" s="28">
        <f t="shared" si="36"/>
        <v>0</v>
      </c>
      <c r="G131" s="2"/>
      <c r="H131" s="30">
        <f t="shared" si="46"/>
        <v>122</v>
      </c>
      <c r="I131" s="28">
        <f t="shared" si="27"/>
        <v>0</v>
      </c>
      <c r="J131" s="28">
        <f t="shared" si="28"/>
        <v>0</v>
      </c>
      <c r="K131" s="28">
        <f t="shared" si="37"/>
        <v>0</v>
      </c>
      <c r="L131" s="28">
        <f t="shared" si="38"/>
        <v>0</v>
      </c>
      <c r="M131" s="2"/>
      <c r="N131" s="30">
        <f t="shared" si="47"/>
        <v>122</v>
      </c>
      <c r="O131" s="28">
        <f t="shared" si="29"/>
        <v>0</v>
      </c>
      <c r="P131" s="28">
        <f t="shared" si="30"/>
        <v>0</v>
      </c>
      <c r="Q131" s="28">
        <f t="shared" si="39"/>
        <v>0</v>
      </c>
      <c r="R131" s="28">
        <f t="shared" si="40"/>
        <v>0</v>
      </c>
      <c r="S131" s="2"/>
      <c r="T131" s="30">
        <f t="shared" si="48"/>
        <v>122</v>
      </c>
      <c r="U131" s="28">
        <f t="shared" si="31"/>
        <v>0</v>
      </c>
      <c r="V131" s="28">
        <f t="shared" si="32"/>
        <v>0</v>
      </c>
      <c r="W131" s="28">
        <f t="shared" si="41"/>
        <v>0</v>
      </c>
      <c r="X131" s="28">
        <f t="shared" si="42"/>
        <v>0</v>
      </c>
      <c r="Y131" s="2"/>
      <c r="Z131" s="30">
        <f t="shared" si="49"/>
        <v>122</v>
      </c>
      <c r="AA131" s="28">
        <f t="shared" si="33"/>
        <v>0</v>
      </c>
      <c r="AB131" s="28">
        <f t="shared" si="34"/>
        <v>0</v>
      </c>
      <c r="AC131" s="28">
        <f t="shared" si="43"/>
        <v>0</v>
      </c>
      <c r="AD131" s="28">
        <f t="shared" si="44"/>
        <v>0</v>
      </c>
      <c r="AF131" s="2"/>
      <c r="AG131" s="2"/>
      <c r="AH131" s="2"/>
    </row>
    <row r="132" spans="1:34" s="1" customFormat="1" ht="20.100000000000001" customHeight="1" x14ac:dyDescent="0.3">
      <c r="A132" s="2"/>
      <c r="B132" s="30">
        <f t="shared" si="45"/>
        <v>123</v>
      </c>
      <c r="C132" s="28">
        <f t="shared" si="25"/>
        <v>0</v>
      </c>
      <c r="D132" s="28">
        <f t="shared" si="26"/>
        <v>0</v>
      </c>
      <c r="E132" s="28">
        <f t="shared" si="35"/>
        <v>0</v>
      </c>
      <c r="F132" s="28">
        <f t="shared" si="36"/>
        <v>0</v>
      </c>
      <c r="G132" s="2"/>
      <c r="H132" s="30">
        <f t="shared" si="46"/>
        <v>123</v>
      </c>
      <c r="I132" s="28">
        <f t="shared" si="27"/>
        <v>0</v>
      </c>
      <c r="J132" s="28">
        <f t="shared" si="28"/>
        <v>0</v>
      </c>
      <c r="K132" s="28">
        <f t="shared" si="37"/>
        <v>0</v>
      </c>
      <c r="L132" s="28">
        <f t="shared" si="38"/>
        <v>0</v>
      </c>
      <c r="M132" s="2"/>
      <c r="N132" s="30">
        <f t="shared" si="47"/>
        <v>123</v>
      </c>
      <c r="O132" s="28">
        <f t="shared" si="29"/>
        <v>0</v>
      </c>
      <c r="P132" s="28">
        <f t="shared" si="30"/>
        <v>0</v>
      </c>
      <c r="Q132" s="28">
        <f t="shared" si="39"/>
        <v>0</v>
      </c>
      <c r="R132" s="28">
        <f t="shared" si="40"/>
        <v>0</v>
      </c>
      <c r="S132" s="2"/>
      <c r="T132" s="30">
        <f t="shared" si="48"/>
        <v>123</v>
      </c>
      <c r="U132" s="28">
        <f t="shared" si="31"/>
        <v>0</v>
      </c>
      <c r="V132" s="28">
        <f t="shared" si="32"/>
        <v>0</v>
      </c>
      <c r="W132" s="28">
        <f t="shared" si="41"/>
        <v>0</v>
      </c>
      <c r="X132" s="28">
        <f t="shared" si="42"/>
        <v>0</v>
      </c>
      <c r="Y132" s="2"/>
      <c r="Z132" s="30">
        <f t="shared" si="49"/>
        <v>123</v>
      </c>
      <c r="AA132" s="28">
        <f t="shared" si="33"/>
        <v>0</v>
      </c>
      <c r="AB132" s="28">
        <f t="shared" si="34"/>
        <v>0</v>
      </c>
      <c r="AC132" s="28">
        <f t="shared" si="43"/>
        <v>0</v>
      </c>
      <c r="AD132" s="28">
        <f t="shared" si="44"/>
        <v>0</v>
      </c>
      <c r="AF132" s="2"/>
      <c r="AG132" s="2"/>
      <c r="AH132" s="2"/>
    </row>
    <row r="133" spans="1:34" s="1" customFormat="1" ht="20.100000000000001" customHeight="1" x14ac:dyDescent="0.3">
      <c r="A133" s="2"/>
      <c r="B133" s="30">
        <f t="shared" si="45"/>
        <v>124</v>
      </c>
      <c r="C133" s="28">
        <f t="shared" si="25"/>
        <v>0</v>
      </c>
      <c r="D133" s="28">
        <f t="shared" si="26"/>
        <v>0</v>
      </c>
      <c r="E133" s="28">
        <f t="shared" si="35"/>
        <v>0</v>
      </c>
      <c r="F133" s="28">
        <f t="shared" si="36"/>
        <v>0</v>
      </c>
      <c r="G133" s="2"/>
      <c r="H133" s="30">
        <f t="shared" si="46"/>
        <v>124</v>
      </c>
      <c r="I133" s="28">
        <f t="shared" si="27"/>
        <v>0</v>
      </c>
      <c r="J133" s="28">
        <f t="shared" si="28"/>
        <v>0</v>
      </c>
      <c r="K133" s="28">
        <f t="shared" si="37"/>
        <v>0</v>
      </c>
      <c r="L133" s="28">
        <f t="shared" si="38"/>
        <v>0</v>
      </c>
      <c r="M133" s="2"/>
      <c r="N133" s="30">
        <f t="shared" si="47"/>
        <v>124</v>
      </c>
      <c r="O133" s="28">
        <f t="shared" si="29"/>
        <v>0</v>
      </c>
      <c r="P133" s="28">
        <f t="shared" si="30"/>
        <v>0</v>
      </c>
      <c r="Q133" s="28">
        <f t="shared" si="39"/>
        <v>0</v>
      </c>
      <c r="R133" s="28">
        <f t="shared" si="40"/>
        <v>0</v>
      </c>
      <c r="S133" s="2"/>
      <c r="T133" s="30">
        <f t="shared" si="48"/>
        <v>124</v>
      </c>
      <c r="U133" s="28">
        <f t="shared" si="31"/>
        <v>0</v>
      </c>
      <c r="V133" s="28">
        <f t="shared" si="32"/>
        <v>0</v>
      </c>
      <c r="W133" s="28">
        <f t="shared" si="41"/>
        <v>0</v>
      </c>
      <c r="X133" s="28">
        <f t="shared" si="42"/>
        <v>0</v>
      </c>
      <c r="Y133" s="2"/>
      <c r="Z133" s="30">
        <f t="shared" si="49"/>
        <v>124</v>
      </c>
      <c r="AA133" s="28">
        <f t="shared" si="33"/>
        <v>0</v>
      </c>
      <c r="AB133" s="28">
        <f t="shared" si="34"/>
        <v>0</v>
      </c>
      <c r="AC133" s="28">
        <f t="shared" si="43"/>
        <v>0</v>
      </c>
      <c r="AD133" s="28">
        <f t="shared" si="44"/>
        <v>0</v>
      </c>
      <c r="AF133" s="2"/>
      <c r="AG133" s="2"/>
      <c r="AH133" s="2"/>
    </row>
    <row r="134" spans="1:34" s="1" customFormat="1" ht="20.100000000000001" customHeight="1" x14ac:dyDescent="0.3">
      <c r="A134" s="2"/>
      <c r="B134" s="30">
        <f t="shared" si="45"/>
        <v>125</v>
      </c>
      <c r="C134" s="28">
        <f t="shared" si="25"/>
        <v>0</v>
      </c>
      <c r="D134" s="28">
        <f t="shared" si="26"/>
        <v>0</v>
      </c>
      <c r="E134" s="28">
        <f t="shared" si="35"/>
        <v>0</v>
      </c>
      <c r="F134" s="28">
        <f t="shared" si="36"/>
        <v>0</v>
      </c>
      <c r="G134" s="2"/>
      <c r="H134" s="30">
        <f t="shared" si="46"/>
        <v>125</v>
      </c>
      <c r="I134" s="28">
        <f t="shared" si="27"/>
        <v>0</v>
      </c>
      <c r="J134" s="28">
        <f t="shared" si="28"/>
        <v>0</v>
      </c>
      <c r="K134" s="28">
        <f t="shared" si="37"/>
        <v>0</v>
      </c>
      <c r="L134" s="28">
        <f t="shared" si="38"/>
        <v>0</v>
      </c>
      <c r="M134" s="2"/>
      <c r="N134" s="30">
        <f t="shared" si="47"/>
        <v>125</v>
      </c>
      <c r="O134" s="28">
        <f t="shared" si="29"/>
        <v>0</v>
      </c>
      <c r="P134" s="28">
        <f t="shared" si="30"/>
        <v>0</v>
      </c>
      <c r="Q134" s="28">
        <f t="shared" si="39"/>
        <v>0</v>
      </c>
      <c r="R134" s="28">
        <f t="shared" si="40"/>
        <v>0</v>
      </c>
      <c r="S134" s="2"/>
      <c r="T134" s="30">
        <f t="shared" si="48"/>
        <v>125</v>
      </c>
      <c r="U134" s="28">
        <f t="shared" si="31"/>
        <v>0</v>
      </c>
      <c r="V134" s="28">
        <f t="shared" si="32"/>
        <v>0</v>
      </c>
      <c r="W134" s="28">
        <f t="shared" si="41"/>
        <v>0</v>
      </c>
      <c r="X134" s="28">
        <f t="shared" si="42"/>
        <v>0</v>
      </c>
      <c r="Y134" s="2"/>
      <c r="Z134" s="30">
        <f t="shared" si="49"/>
        <v>125</v>
      </c>
      <c r="AA134" s="28">
        <f t="shared" si="33"/>
        <v>0</v>
      </c>
      <c r="AB134" s="28">
        <f t="shared" si="34"/>
        <v>0</v>
      </c>
      <c r="AC134" s="28">
        <f t="shared" si="43"/>
        <v>0</v>
      </c>
      <c r="AD134" s="28">
        <f t="shared" si="44"/>
        <v>0</v>
      </c>
      <c r="AF134" s="2"/>
      <c r="AG134" s="2"/>
      <c r="AH134" s="2"/>
    </row>
    <row r="135" spans="1:34" s="1" customFormat="1" ht="20.100000000000001" customHeight="1" x14ac:dyDescent="0.3">
      <c r="A135" s="2"/>
      <c r="B135" s="30">
        <f t="shared" si="45"/>
        <v>126</v>
      </c>
      <c r="C135" s="28">
        <f t="shared" si="25"/>
        <v>0</v>
      </c>
      <c r="D135" s="28">
        <f t="shared" si="26"/>
        <v>0</v>
      </c>
      <c r="E135" s="28">
        <f t="shared" si="35"/>
        <v>0</v>
      </c>
      <c r="F135" s="28">
        <f t="shared" si="36"/>
        <v>0</v>
      </c>
      <c r="G135" s="2"/>
      <c r="H135" s="30">
        <f t="shared" si="46"/>
        <v>126</v>
      </c>
      <c r="I135" s="28">
        <f t="shared" si="27"/>
        <v>0</v>
      </c>
      <c r="J135" s="28">
        <f t="shared" si="28"/>
        <v>0</v>
      </c>
      <c r="K135" s="28">
        <f t="shared" si="37"/>
        <v>0</v>
      </c>
      <c r="L135" s="28">
        <f t="shared" si="38"/>
        <v>0</v>
      </c>
      <c r="M135" s="2"/>
      <c r="N135" s="30">
        <f t="shared" si="47"/>
        <v>126</v>
      </c>
      <c r="O135" s="28">
        <f t="shared" si="29"/>
        <v>0</v>
      </c>
      <c r="P135" s="28">
        <f t="shared" si="30"/>
        <v>0</v>
      </c>
      <c r="Q135" s="28">
        <f t="shared" si="39"/>
        <v>0</v>
      </c>
      <c r="R135" s="28">
        <f t="shared" si="40"/>
        <v>0</v>
      </c>
      <c r="S135" s="2"/>
      <c r="T135" s="30">
        <f t="shared" si="48"/>
        <v>126</v>
      </c>
      <c r="U135" s="28">
        <f t="shared" si="31"/>
        <v>0</v>
      </c>
      <c r="V135" s="28">
        <f t="shared" si="32"/>
        <v>0</v>
      </c>
      <c r="W135" s="28">
        <f t="shared" si="41"/>
        <v>0</v>
      </c>
      <c r="X135" s="28">
        <f t="shared" si="42"/>
        <v>0</v>
      </c>
      <c r="Y135" s="2"/>
      <c r="Z135" s="30">
        <f t="shared" si="49"/>
        <v>126</v>
      </c>
      <c r="AA135" s="28">
        <f t="shared" si="33"/>
        <v>0</v>
      </c>
      <c r="AB135" s="28">
        <f t="shared" si="34"/>
        <v>0</v>
      </c>
      <c r="AC135" s="28">
        <f t="shared" si="43"/>
        <v>0</v>
      </c>
      <c r="AD135" s="28">
        <f t="shared" si="44"/>
        <v>0</v>
      </c>
      <c r="AF135" s="2"/>
      <c r="AG135" s="2"/>
      <c r="AH135" s="2"/>
    </row>
    <row r="136" spans="1:34" s="1" customFormat="1" ht="20.100000000000001" customHeight="1" x14ac:dyDescent="0.3">
      <c r="A136" s="2"/>
      <c r="B136" s="30">
        <f t="shared" si="45"/>
        <v>127</v>
      </c>
      <c r="C136" s="28">
        <f t="shared" si="25"/>
        <v>0</v>
      </c>
      <c r="D136" s="28">
        <f t="shared" si="26"/>
        <v>0</v>
      </c>
      <c r="E136" s="28">
        <f t="shared" si="35"/>
        <v>0</v>
      </c>
      <c r="F136" s="28">
        <f t="shared" si="36"/>
        <v>0</v>
      </c>
      <c r="G136" s="2"/>
      <c r="H136" s="30">
        <f t="shared" si="46"/>
        <v>127</v>
      </c>
      <c r="I136" s="28">
        <f t="shared" si="27"/>
        <v>0</v>
      </c>
      <c r="J136" s="28">
        <f t="shared" si="28"/>
        <v>0</v>
      </c>
      <c r="K136" s="28">
        <f t="shared" si="37"/>
        <v>0</v>
      </c>
      <c r="L136" s="28">
        <f t="shared" si="38"/>
        <v>0</v>
      </c>
      <c r="M136" s="2"/>
      <c r="N136" s="30">
        <f t="shared" si="47"/>
        <v>127</v>
      </c>
      <c r="O136" s="28">
        <f t="shared" si="29"/>
        <v>0</v>
      </c>
      <c r="P136" s="28">
        <f t="shared" si="30"/>
        <v>0</v>
      </c>
      <c r="Q136" s="28">
        <f t="shared" si="39"/>
        <v>0</v>
      </c>
      <c r="R136" s="28">
        <f t="shared" si="40"/>
        <v>0</v>
      </c>
      <c r="S136" s="2"/>
      <c r="T136" s="30">
        <f t="shared" si="48"/>
        <v>127</v>
      </c>
      <c r="U136" s="28">
        <f t="shared" si="31"/>
        <v>0</v>
      </c>
      <c r="V136" s="28">
        <f t="shared" si="32"/>
        <v>0</v>
      </c>
      <c r="W136" s="28">
        <f t="shared" si="41"/>
        <v>0</v>
      </c>
      <c r="X136" s="28">
        <f t="shared" si="42"/>
        <v>0</v>
      </c>
      <c r="Y136" s="2"/>
      <c r="Z136" s="30">
        <f t="shared" si="49"/>
        <v>127</v>
      </c>
      <c r="AA136" s="28">
        <f t="shared" si="33"/>
        <v>0</v>
      </c>
      <c r="AB136" s="28">
        <f t="shared" si="34"/>
        <v>0</v>
      </c>
      <c r="AC136" s="28">
        <f t="shared" si="43"/>
        <v>0</v>
      </c>
      <c r="AD136" s="28">
        <f t="shared" si="44"/>
        <v>0</v>
      </c>
      <c r="AF136" s="2"/>
      <c r="AG136" s="2"/>
      <c r="AH136" s="2"/>
    </row>
    <row r="137" spans="1:34" s="1" customFormat="1" ht="20.100000000000001" customHeight="1" x14ac:dyDescent="0.3">
      <c r="A137" s="2"/>
      <c r="B137" s="30">
        <f t="shared" si="45"/>
        <v>128</v>
      </c>
      <c r="C137" s="28">
        <f t="shared" si="25"/>
        <v>0</v>
      </c>
      <c r="D137" s="28">
        <f t="shared" si="26"/>
        <v>0</v>
      </c>
      <c r="E137" s="28">
        <f t="shared" si="35"/>
        <v>0</v>
      </c>
      <c r="F137" s="28">
        <f t="shared" si="36"/>
        <v>0</v>
      </c>
      <c r="G137" s="2"/>
      <c r="H137" s="30">
        <f t="shared" si="46"/>
        <v>128</v>
      </c>
      <c r="I137" s="28">
        <f t="shared" si="27"/>
        <v>0</v>
      </c>
      <c r="J137" s="28">
        <f t="shared" si="28"/>
        <v>0</v>
      </c>
      <c r="K137" s="28">
        <f t="shared" si="37"/>
        <v>0</v>
      </c>
      <c r="L137" s="28">
        <f t="shared" si="38"/>
        <v>0</v>
      </c>
      <c r="M137" s="2"/>
      <c r="N137" s="30">
        <f t="shared" si="47"/>
        <v>128</v>
      </c>
      <c r="O137" s="28">
        <f t="shared" si="29"/>
        <v>0</v>
      </c>
      <c r="P137" s="28">
        <f t="shared" si="30"/>
        <v>0</v>
      </c>
      <c r="Q137" s="28">
        <f t="shared" si="39"/>
        <v>0</v>
      </c>
      <c r="R137" s="28">
        <f t="shared" si="40"/>
        <v>0</v>
      </c>
      <c r="S137" s="2"/>
      <c r="T137" s="30">
        <f t="shared" si="48"/>
        <v>128</v>
      </c>
      <c r="U137" s="28">
        <f t="shared" si="31"/>
        <v>0</v>
      </c>
      <c r="V137" s="28">
        <f t="shared" si="32"/>
        <v>0</v>
      </c>
      <c r="W137" s="28">
        <f t="shared" si="41"/>
        <v>0</v>
      </c>
      <c r="X137" s="28">
        <f t="shared" si="42"/>
        <v>0</v>
      </c>
      <c r="Y137" s="2"/>
      <c r="Z137" s="30">
        <f t="shared" si="49"/>
        <v>128</v>
      </c>
      <c r="AA137" s="28">
        <f t="shared" si="33"/>
        <v>0</v>
      </c>
      <c r="AB137" s="28">
        <f t="shared" si="34"/>
        <v>0</v>
      </c>
      <c r="AC137" s="28">
        <f t="shared" si="43"/>
        <v>0</v>
      </c>
      <c r="AD137" s="28">
        <f t="shared" si="44"/>
        <v>0</v>
      </c>
      <c r="AF137" s="2"/>
      <c r="AG137" s="2"/>
      <c r="AH137" s="2"/>
    </row>
    <row r="138" spans="1:34" s="1" customFormat="1" ht="20.100000000000001" customHeight="1" x14ac:dyDescent="0.3">
      <c r="A138" s="2"/>
      <c r="B138" s="30">
        <f t="shared" si="45"/>
        <v>129</v>
      </c>
      <c r="C138" s="28">
        <f t="shared" ref="C138:C201" si="52">ROUND(IF(B138&gt;annuité_emprunt1,0,IF(B138&gt;différé_emprunt1,-PMT((taux_emprunt1/périodicité_emprunt1),(annuité_emprunt1-différé_emprunt1),emprunt1),emprunt1*taux_emprunt1/périodicité_emprunt1)),2)</f>
        <v>0</v>
      </c>
      <c r="D138" s="28">
        <f t="shared" ref="D138:D201" si="53">IF(C138=0,0,C138-E138)</f>
        <v>0</v>
      </c>
      <c r="E138" s="28">
        <f t="shared" si="35"/>
        <v>0</v>
      </c>
      <c r="F138" s="28">
        <f t="shared" si="36"/>
        <v>0</v>
      </c>
      <c r="G138" s="2"/>
      <c r="H138" s="30">
        <f t="shared" si="46"/>
        <v>129</v>
      </c>
      <c r="I138" s="28">
        <f t="shared" ref="I138:I201" si="54">ROUND(IF(H138&gt;annuité_emprunt2,0,IF(H138&gt;différé_emprunt2,-PMT((taux_emprunt2/périodicité_emprunt2),(annuité_emprunt2-différé_emprunt2),emprunt2),emprunt2*taux_emprunt2/périodicité_emprunt2)),2)</f>
        <v>0</v>
      </c>
      <c r="J138" s="28">
        <f t="shared" ref="J138:J201" si="55">IF(I138=0,0,I138-K138)</f>
        <v>0</v>
      </c>
      <c r="K138" s="28">
        <f t="shared" si="37"/>
        <v>0</v>
      </c>
      <c r="L138" s="28">
        <f t="shared" si="38"/>
        <v>0</v>
      </c>
      <c r="M138" s="2"/>
      <c r="N138" s="30">
        <f t="shared" si="47"/>
        <v>129</v>
      </c>
      <c r="O138" s="28">
        <f t="shared" ref="O138:O201" si="56">ROUND(IF(N138&gt;annuité_emprunt3,0,IF(N138&gt;différé_emprunt3,-PMT((taux_emprunt3/périodicité_emprunt3),(annuité_emprunt3-différé_emprunt3),emprunt3),emprunt3*taux_emprunt3/périodicité_emprunt3)),2)</f>
        <v>0</v>
      </c>
      <c r="P138" s="28">
        <f t="shared" ref="P138:P201" si="57">IF(O138=0,0,O138-Q138)</f>
        <v>0</v>
      </c>
      <c r="Q138" s="28">
        <f t="shared" si="39"/>
        <v>0</v>
      </c>
      <c r="R138" s="28">
        <f t="shared" si="40"/>
        <v>0</v>
      </c>
      <c r="S138" s="2"/>
      <c r="T138" s="30">
        <f t="shared" si="48"/>
        <v>129</v>
      </c>
      <c r="U138" s="28">
        <f t="shared" ref="U138:U201" si="58">ROUND(IF(T138&gt;annuité_emprunt4,0,IF(T138&gt;différé_emprunt4,-PMT((taux_emprunt4/périodicité_emprunt4),(annuité_emprunt4-différé_emprunt4),emprunt4),emprunt4*taux_emprunt4/périodicité_emprunt4)),2)</f>
        <v>0</v>
      </c>
      <c r="V138" s="28">
        <f t="shared" ref="V138:V201" si="59">IF(U138=0,0,U138-W138)</f>
        <v>0</v>
      </c>
      <c r="W138" s="28">
        <f t="shared" si="41"/>
        <v>0</v>
      </c>
      <c r="X138" s="28">
        <f t="shared" si="42"/>
        <v>0</v>
      </c>
      <c r="Y138" s="2"/>
      <c r="Z138" s="30">
        <f t="shared" si="49"/>
        <v>129</v>
      </c>
      <c r="AA138" s="28">
        <f t="shared" ref="AA138:AA201" si="60">ROUND(IF(Z138&gt;annuité_emprunt5,0,IF(Z138&gt;différé_emprunt5,-PMT((taux_emprunt5/périodicité_emprunt5),(annuité_emprunt5-différé_emprunt5),emprunt5),emprunt5*taux_emprunt5/périodicité_emprunt5)),2)</f>
        <v>0</v>
      </c>
      <c r="AB138" s="28">
        <f t="shared" ref="AB138:AB201" si="61">IF(AA138=0,0,AA138-AC138)</f>
        <v>0</v>
      </c>
      <c r="AC138" s="28">
        <f t="shared" si="43"/>
        <v>0</v>
      </c>
      <c r="AD138" s="28">
        <f t="shared" si="44"/>
        <v>0</v>
      </c>
      <c r="AF138" s="2"/>
      <c r="AG138" s="2"/>
      <c r="AH138" s="2"/>
    </row>
    <row r="139" spans="1:34" s="1" customFormat="1" ht="20.100000000000001" customHeight="1" x14ac:dyDescent="0.3">
      <c r="A139" s="2"/>
      <c r="B139" s="30">
        <f t="shared" si="45"/>
        <v>130</v>
      </c>
      <c r="C139" s="28">
        <f t="shared" si="52"/>
        <v>0</v>
      </c>
      <c r="D139" s="28">
        <f t="shared" si="53"/>
        <v>0</v>
      </c>
      <c r="E139" s="28">
        <f t="shared" ref="E139:E202" si="62">ROUND(IF(C139=0,0,IF(B139=annuité_emprunt1,F138,IF(B139&gt;différé_emprunt1,-PPMT((taux_emprunt1/périodicité_emprunt1),B139-différé_emprunt1,(annuité_emprunt1-différé_emprunt1),emprunt1),0))),2)</f>
        <v>0</v>
      </c>
      <c r="F139" s="28">
        <f t="shared" ref="F139:F202" si="63">F138-E139</f>
        <v>0</v>
      </c>
      <c r="G139" s="2"/>
      <c r="H139" s="30">
        <f t="shared" si="46"/>
        <v>130</v>
      </c>
      <c r="I139" s="28">
        <f t="shared" si="54"/>
        <v>0</v>
      </c>
      <c r="J139" s="28">
        <f t="shared" si="55"/>
        <v>0</v>
      </c>
      <c r="K139" s="28">
        <f t="shared" ref="K139:K202" si="64">ROUND(IF(I139=0,0,IF(H139=annuité_emprunt2,L138,IF(H139&gt;différé_emprunt2,-PPMT((taux_emprunt2/périodicité_emprunt2),H139-différé_emprunt2,(annuité_emprunt2-différé_emprunt2),emprunt2),0))),2)</f>
        <v>0</v>
      </c>
      <c r="L139" s="28">
        <f t="shared" ref="L139:L202" si="65">L138-K139</f>
        <v>0</v>
      </c>
      <c r="M139" s="2"/>
      <c r="N139" s="30">
        <f t="shared" si="47"/>
        <v>130</v>
      </c>
      <c r="O139" s="28">
        <f t="shared" si="56"/>
        <v>0</v>
      </c>
      <c r="P139" s="28">
        <f t="shared" si="57"/>
        <v>0</v>
      </c>
      <c r="Q139" s="28">
        <f t="shared" ref="Q139:Q202" si="66">ROUND(IF(O139=0,0,IF(N139=annuité_emprunt3,R138,IF(N139&gt;différé_emprunt3,-PPMT((taux_emprunt3/périodicité_emprunt3),N139-différé_emprunt3,(annuité_emprunt3-différé_emprunt3),emprunt3),0))),2)</f>
        <v>0</v>
      </c>
      <c r="R139" s="28">
        <f t="shared" ref="R139:R202" si="67">R138-Q139</f>
        <v>0</v>
      </c>
      <c r="S139" s="2"/>
      <c r="T139" s="30">
        <f t="shared" si="48"/>
        <v>130</v>
      </c>
      <c r="U139" s="28">
        <f t="shared" si="58"/>
        <v>0</v>
      </c>
      <c r="V139" s="28">
        <f t="shared" si="59"/>
        <v>0</v>
      </c>
      <c r="W139" s="28">
        <f t="shared" ref="W139:W202" si="68">ROUND(IF(U139=0,0,IF(T139=annuité_emprunt4,X138,IF(T139&gt;différé_emprunt4,-PPMT((taux_emprunt4/périodicité_emprunt4),T139-différé_emprunt4,(annuité_emprunt4-différé_emprunt4),emprunt4),0))),2)</f>
        <v>0</v>
      </c>
      <c r="X139" s="28">
        <f t="shared" ref="X139:X202" si="69">X138-W139</f>
        <v>0</v>
      </c>
      <c r="Y139" s="2"/>
      <c r="Z139" s="30">
        <f t="shared" si="49"/>
        <v>130</v>
      </c>
      <c r="AA139" s="28">
        <f t="shared" si="60"/>
        <v>0</v>
      </c>
      <c r="AB139" s="28">
        <f t="shared" si="61"/>
        <v>0</v>
      </c>
      <c r="AC139" s="28">
        <f t="shared" ref="AC139:AC202" si="70">ROUND(IF(AA139=0,0,IF(Z139=annuité_emprunt5,AD138,IF(Z139&gt;différé_emprunt5,-PPMT((taux_emprunt5/périodicité_emprunt5),Z139-différé_emprunt5,(annuité_emprunt5-différé_emprunt5),emprunt5),0))),2)</f>
        <v>0</v>
      </c>
      <c r="AD139" s="28">
        <f t="shared" ref="AD139:AD202" si="71">AD138-AC139</f>
        <v>0</v>
      </c>
      <c r="AF139" s="2"/>
      <c r="AG139" s="2"/>
      <c r="AH139" s="2"/>
    </row>
    <row r="140" spans="1:34" s="1" customFormat="1" ht="20.100000000000001" customHeight="1" x14ac:dyDescent="0.3">
      <c r="A140" s="2"/>
      <c r="B140" s="30">
        <f t="shared" ref="B140:B203" si="72">1+B139</f>
        <v>131</v>
      </c>
      <c r="C140" s="28">
        <f t="shared" si="52"/>
        <v>0</v>
      </c>
      <c r="D140" s="28">
        <f t="shared" si="53"/>
        <v>0</v>
      </c>
      <c r="E140" s="28">
        <f t="shared" si="62"/>
        <v>0</v>
      </c>
      <c r="F140" s="28">
        <f t="shared" si="63"/>
        <v>0</v>
      </c>
      <c r="G140" s="2"/>
      <c r="H140" s="30">
        <f t="shared" ref="H140:H203" si="73">1+H139</f>
        <v>131</v>
      </c>
      <c r="I140" s="28">
        <f t="shared" si="54"/>
        <v>0</v>
      </c>
      <c r="J140" s="28">
        <f t="shared" si="55"/>
        <v>0</v>
      </c>
      <c r="K140" s="28">
        <f t="shared" si="64"/>
        <v>0</v>
      </c>
      <c r="L140" s="28">
        <f t="shared" si="65"/>
        <v>0</v>
      </c>
      <c r="M140" s="2"/>
      <c r="N140" s="30">
        <f t="shared" ref="N140:N203" si="74">1+N139</f>
        <v>131</v>
      </c>
      <c r="O140" s="28">
        <f t="shared" si="56"/>
        <v>0</v>
      </c>
      <c r="P140" s="28">
        <f t="shared" si="57"/>
        <v>0</v>
      </c>
      <c r="Q140" s="28">
        <f t="shared" si="66"/>
        <v>0</v>
      </c>
      <c r="R140" s="28">
        <f t="shared" si="67"/>
        <v>0</v>
      </c>
      <c r="S140" s="2"/>
      <c r="T140" s="30">
        <f t="shared" ref="T140:T203" si="75">1+T139</f>
        <v>131</v>
      </c>
      <c r="U140" s="28">
        <f t="shared" si="58"/>
        <v>0</v>
      </c>
      <c r="V140" s="28">
        <f t="shared" si="59"/>
        <v>0</v>
      </c>
      <c r="W140" s="28">
        <f t="shared" si="68"/>
        <v>0</v>
      </c>
      <c r="X140" s="28">
        <f t="shared" si="69"/>
        <v>0</v>
      </c>
      <c r="Y140" s="2"/>
      <c r="Z140" s="30">
        <f t="shared" ref="Z140:Z203" si="76">1+Z139</f>
        <v>131</v>
      </c>
      <c r="AA140" s="28">
        <f t="shared" si="60"/>
        <v>0</v>
      </c>
      <c r="AB140" s="28">
        <f t="shared" si="61"/>
        <v>0</v>
      </c>
      <c r="AC140" s="28">
        <f t="shared" si="70"/>
        <v>0</v>
      </c>
      <c r="AD140" s="28">
        <f t="shared" si="71"/>
        <v>0</v>
      </c>
      <c r="AF140" s="2"/>
      <c r="AG140" s="2"/>
      <c r="AH140" s="2"/>
    </row>
    <row r="141" spans="1:34" s="1" customFormat="1" ht="20.100000000000001" customHeight="1" x14ac:dyDescent="0.3">
      <c r="A141" s="2"/>
      <c r="B141" s="30">
        <f t="shared" si="72"/>
        <v>132</v>
      </c>
      <c r="C141" s="28">
        <f t="shared" si="52"/>
        <v>0</v>
      </c>
      <c r="D141" s="28">
        <f t="shared" si="53"/>
        <v>0</v>
      </c>
      <c r="E141" s="28">
        <f t="shared" si="62"/>
        <v>0</v>
      </c>
      <c r="F141" s="28">
        <f t="shared" si="63"/>
        <v>0</v>
      </c>
      <c r="G141" s="2"/>
      <c r="H141" s="30">
        <f t="shared" si="73"/>
        <v>132</v>
      </c>
      <c r="I141" s="28">
        <f t="shared" si="54"/>
        <v>0</v>
      </c>
      <c r="J141" s="28">
        <f t="shared" si="55"/>
        <v>0</v>
      </c>
      <c r="K141" s="28">
        <f t="shared" si="64"/>
        <v>0</v>
      </c>
      <c r="L141" s="28">
        <f t="shared" si="65"/>
        <v>0</v>
      </c>
      <c r="M141" s="2"/>
      <c r="N141" s="30">
        <f t="shared" si="74"/>
        <v>132</v>
      </c>
      <c r="O141" s="28">
        <f t="shared" si="56"/>
        <v>0</v>
      </c>
      <c r="P141" s="28">
        <f t="shared" si="57"/>
        <v>0</v>
      </c>
      <c r="Q141" s="28">
        <f t="shared" si="66"/>
        <v>0</v>
      </c>
      <c r="R141" s="28">
        <f t="shared" si="67"/>
        <v>0</v>
      </c>
      <c r="S141" s="2"/>
      <c r="T141" s="30">
        <f t="shared" si="75"/>
        <v>132</v>
      </c>
      <c r="U141" s="28">
        <f t="shared" si="58"/>
        <v>0</v>
      </c>
      <c r="V141" s="28">
        <f t="shared" si="59"/>
        <v>0</v>
      </c>
      <c r="W141" s="28">
        <f t="shared" si="68"/>
        <v>0</v>
      </c>
      <c r="X141" s="28">
        <f t="shared" si="69"/>
        <v>0</v>
      </c>
      <c r="Y141" s="2"/>
      <c r="Z141" s="30">
        <f t="shared" si="76"/>
        <v>132</v>
      </c>
      <c r="AA141" s="28">
        <f t="shared" si="60"/>
        <v>0</v>
      </c>
      <c r="AB141" s="28">
        <f t="shared" si="61"/>
        <v>0</v>
      </c>
      <c r="AC141" s="28">
        <f t="shared" si="70"/>
        <v>0</v>
      </c>
      <c r="AD141" s="28">
        <f t="shared" si="71"/>
        <v>0</v>
      </c>
      <c r="AF141" s="2"/>
      <c r="AG141" s="2"/>
      <c r="AH141" s="2"/>
    </row>
    <row r="142" spans="1:34" s="1" customFormat="1" ht="20.100000000000001" customHeight="1" x14ac:dyDescent="0.3">
      <c r="A142" s="2"/>
      <c r="B142" s="30">
        <f t="shared" si="72"/>
        <v>133</v>
      </c>
      <c r="C142" s="28">
        <f t="shared" si="52"/>
        <v>0</v>
      </c>
      <c r="D142" s="28">
        <f t="shared" si="53"/>
        <v>0</v>
      </c>
      <c r="E142" s="28">
        <f t="shared" si="62"/>
        <v>0</v>
      </c>
      <c r="F142" s="28">
        <f t="shared" si="63"/>
        <v>0</v>
      </c>
      <c r="G142" s="2"/>
      <c r="H142" s="30">
        <f t="shared" si="73"/>
        <v>133</v>
      </c>
      <c r="I142" s="28">
        <f t="shared" si="54"/>
        <v>0</v>
      </c>
      <c r="J142" s="28">
        <f t="shared" si="55"/>
        <v>0</v>
      </c>
      <c r="K142" s="28">
        <f t="shared" si="64"/>
        <v>0</v>
      </c>
      <c r="L142" s="28">
        <f t="shared" si="65"/>
        <v>0</v>
      </c>
      <c r="M142" s="2"/>
      <c r="N142" s="30">
        <f t="shared" si="74"/>
        <v>133</v>
      </c>
      <c r="O142" s="28">
        <f t="shared" si="56"/>
        <v>0</v>
      </c>
      <c r="P142" s="28">
        <f t="shared" si="57"/>
        <v>0</v>
      </c>
      <c r="Q142" s="28">
        <f t="shared" si="66"/>
        <v>0</v>
      </c>
      <c r="R142" s="28">
        <f t="shared" si="67"/>
        <v>0</v>
      </c>
      <c r="S142" s="2"/>
      <c r="T142" s="30">
        <f t="shared" si="75"/>
        <v>133</v>
      </c>
      <c r="U142" s="28">
        <f t="shared" si="58"/>
        <v>0</v>
      </c>
      <c r="V142" s="28">
        <f t="shared" si="59"/>
        <v>0</v>
      </c>
      <c r="W142" s="28">
        <f t="shared" si="68"/>
        <v>0</v>
      </c>
      <c r="X142" s="28">
        <f t="shared" si="69"/>
        <v>0</v>
      </c>
      <c r="Y142" s="2"/>
      <c r="Z142" s="30">
        <f t="shared" si="76"/>
        <v>133</v>
      </c>
      <c r="AA142" s="28">
        <f t="shared" si="60"/>
        <v>0</v>
      </c>
      <c r="AB142" s="28">
        <f t="shared" si="61"/>
        <v>0</v>
      </c>
      <c r="AC142" s="28">
        <f t="shared" si="70"/>
        <v>0</v>
      </c>
      <c r="AD142" s="28">
        <f t="shared" si="71"/>
        <v>0</v>
      </c>
      <c r="AF142" s="2"/>
      <c r="AG142" s="2"/>
      <c r="AH142" s="2"/>
    </row>
    <row r="143" spans="1:34" s="1" customFormat="1" ht="20.100000000000001" customHeight="1" x14ac:dyDescent="0.3">
      <c r="A143" s="2"/>
      <c r="B143" s="30">
        <f t="shared" si="72"/>
        <v>134</v>
      </c>
      <c r="C143" s="28">
        <f t="shared" si="52"/>
        <v>0</v>
      </c>
      <c r="D143" s="28">
        <f t="shared" si="53"/>
        <v>0</v>
      </c>
      <c r="E143" s="28">
        <f t="shared" si="62"/>
        <v>0</v>
      </c>
      <c r="F143" s="28">
        <f t="shared" si="63"/>
        <v>0</v>
      </c>
      <c r="G143" s="2"/>
      <c r="H143" s="30">
        <f t="shared" si="73"/>
        <v>134</v>
      </c>
      <c r="I143" s="28">
        <f t="shared" si="54"/>
        <v>0</v>
      </c>
      <c r="J143" s="28">
        <f t="shared" si="55"/>
        <v>0</v>
      </c>
      <c r="K143" s="28">
        <f t="shared" si="64"/>
        <v>0</v>
      </c>
      <c r="L143" s="28">
        <f t="shared" si="65"/>
        <v>0</v>
      </c>
      <c r="M143" s="2"/>
      <c r="N143" s="30">
        <f t="shared" si="74"/>
        <v>134</v>
      </c>
      <c r="O143" s="28">
        <f t="shared" si="56"/>
        <v>0</v>
      </c>
      <c r="P143" s="28">
        <f t="shared" si="57"/>
        <v>0</v>
      </c>
      <c r="Q143" s="28">
        <f t="shared" si="66"/>
        <v>0</v>
      </c>
      <c r="R143" s="28">
        <f t="shared" si="67"/>
        <v>0</v>
      </c>
      <c r="S143" s="2"/>
      <c r="T143" s="30">
        <f t="shared" si="75"/>
        <v>134</v>
      </c>
      <c r="U143" s="28">
        <f t="shared" si="58"/>
        <v>0</v>
      </c>
      <c r="V143" s="28">
        <f t="shared" si="59"/>
        <v>0</v>
      </c>
      <c r="W143" s="28">
        <f t="shared" si="68"/>
        <v>0</v>
      </c>
      <c r="X143" s="28">
        <f t="shared" si="69"/>
        <v>0</v>
      </c>
      <c r="Y143" s="2"/>
      <c r="Z143" s="30">
        <f t="shared" si="76"/>
        <v>134</v>
      </c>
      <c r="AA143" s="28">
        <f t="shared" si="60"/>
        <v>0</v>
      </c>
      <c r="AB143" s="28">
        <f t="shared" si="61"/>
        <v>0</v>
      </c>
      <c r="AC143" s="28">
        <f t="shared" si="70"/>
        <v>0</v>
      </c>
      <c r="AD143" s="28">
        <f t="shared" si="71"/>
        <v>0</v>
      </c>
      <c r="AF143" s="2"/>
      <c r="AG143" s="2"/>
      <c r="AH143" s="2"/>
    </row>
    <row r="144" spans="1:34" s="1" customFormat="1" ht="20.100000000000001" customHeight="1" x14ac:dyDescent="0.3">
      <c r="A144" s="2"/>
      <c r="B144" s="30">
        <f t="shared" si="72"/>
        <v>135</v>
      </c>
      <c r="C144" s="28">
        <f t="shared" si="52"/>
        <v>0</v>
      </c>
      <c r="D144" s="28">
        <f t="shared" si="53"/>
        <v>0</v>
      </c>
      <c r="E144" s="28">
        <f t="shared" si="62"/>
        <v>0</v>
      </c>
      <c r="F144" s="28">
        <f t="shared" si="63"/>
        <v>0</v>
      </c>
      <c r="G144" s="2"/>
      <c r="H144" s="30">
        <f t="shared" si="73"/>
        <v>135</v>
      </c>
      <c r="I144" s="28">
        <f t="shared" si="54"/>
        <v>0</v>
      </c>
      <c r="J144" s="28">
        <f t="shared" si="55"/>
        <v>0</v>
      </c>
      <c r="K144" s="28">
        <f t="shared" si="64"/>
        <v>0</v>
      </c>
      <c r="L144" s="28">
        <f t="shared" si="65"/>
        <v>0</v>
      </c>
      <c r="M144" s="2"/>
      <c r="N144" s="30">
        <f t="shared" si="74"/>
        <v>135</v>
      </c>
      <c r="O144" s="28">
        <f t="shared" si="56"/>
        <v>0</v>
      </c>
      <c r="P144" s="28">
        <f t="shared" si="57"/>
        <v>0</v>
      </c>
      <c r="Q144" s="28">
        <f t="shared" si="66"/>
        <v>0</v>
      </c>
      <c r="R144" s="28">
        <f t="shared" si="67"/>
        <v>0</v>
      </c>
      <c r="S144" s="2"/>
      <c r="T144" s="30">
        <f t="shared" si="75"/>
        <v>135</v>
      </c>
      <c r="U144" s="28">
        <f t="shared" si="58"/>
        <v>0</v>
      </c>
      <c r="V144" s="28">
        <f t="shared" si="59"/>
        <v>0</v>
      </c>
      <c r="W144" s="28">
        <f t="shared" si="68"/>
        <v>0</v>
      </c>
      <c r="X144" s="28">
        <f t="shared" si="69"/>
        <v>0</v>
      </c>
      <c r="Y144" s="2"/>
      <c r="Z144" s="30">
        <f t="shared" si="76"/>
        <v>135</v>
      </c>
      <c r="AA144" s="28">
        <f t="shared" si="60"/>
        <v>0</v>
      </c>
      <c r="AB144" s="28">
        <f t="shared" si="61"/>
        <v>0</v>
      </c>
      <c r="AC144" s="28">
        <f t="shared" si="70"/>
        <v>0</v>
      </c>
      <c r="AD144" s="28">
        <f t="shared" si="71"/>
        <v>0</v>
      </c>
      <c r="AF144" s="2"/>
      <c r="AG144" s="2"/>
      <c r="AH144" s="2"/>
    </row>
    <row r="145" spans="1:34" s="1" customFormat="1" ht="20.100000000000001" customHeight="1" x14ac:dyDescent="0.3">
      <c r="A145" s="2"/>
      <c r="B145" s="30">
        <f t="shared" si="72"/>
        <v>136</v>
      </c>
      <c r="C145" s="28">
        <f t="shared" si="52"/>
        <v>0</v>
      </c>
      <c r="D145" s="28">
        <f t="shared" si="53"/>
        <v>0</v>
      </c>
      <c r="E145" s="28">
        <f t="shared" si="62"/>
        <v>0</v>
      </c>
      <c r="F145" s="28">
        <f t="shared" si="63"/>
        <v>0</v>
      </c>
      <c r="G145" s="2"/>
      <c r="H145" s="30">
        <f t="shared" si="73"/>
        <v>136</v>
      </c>
      <c r="I145" s="28">
        <f t="shared" si="54"/>
        <v>0</v>
      </c>
      <c r="J145" s="28">
        <f t="shared" si="55"/>
        <v>0</v>
      </c>
      <c r="K145" s="28">
        <f t="shared" si="64"/>
        <v>0</v>
      </c>
      <c r="L145" s="28">
        <f t="shared" si="65"/>
        <v>0</v>
      </c>
      <c r="M145" s="2"/>
      <c r="N145" s="30">
        <f t="shared" si="74"/>
        <v>136</v>
      </c>
      <c r="O145" s="28">
        <f t="shared" si="56"/>
        <v>0</v>
      </c>
      <c r="P145" s="28">
        <f t="shared" si="57"/>
        <v>0</v>
      </c>
      <c r="Q145" s="28">
        <f t="shared" si="66"/>
        <v>0</v>
      </c>
      <c r="R145" s="28">
        <f t="shared" si="67"/>
        <v>0</v>
      </c>
      <c r="S145" s="2"/>
      <c r="T145" s="30">
        <f t="shared" si="75"/>
        <v>136</v>
      </c>
      <c r="U145" s="28">
        <f t="shared" si="58"/>
        <v>0</v>
      </c>
      <c r="V145" s="28">
        <f t="shared" si="59"/>
        <v>0</v>
      </c>
      <c r="W145" s="28">
        <f t="shared" si="68"/>
        <v>0</v>
      </c>
      <c r="X145" s="28">
        <f t="shared" si="69"/>
        <v>0</v>
      </c>
      <c r="Y145" s="2"/>
      <c r="Z145" s="30">
        <f t="shared" si="76"/>
        <v>136</v>
      </c>
      <c r="AA145" s="28">
        <f t="shared" si="60"/>
        <v>0</v>
      </c>
      <c r="AB145" s="28">
        <f t="shared" si="61"/>
        <v>0</v>
      </c>
      <c r="AC145" s="28">
        <f t="shared" si="70"/>
        <v>0</v>
      </c>
      <c r="AD145" s="28">
        <f t="shared" si="71"/>
        <v>0</v>
      </c>
      <c r="AF145" s="2"/>
      <c r="AG145" s="2"/>
      <c r="AH145" s="2"/>
    </row>
    <row r="146" spans="1:34" s="1" customFormat="1" ht="20.100000000000001" customHeight="1" x14ac:dyDescent="0.3">
      <c r="A146" s="2"/>
      <c r="B146" s="30">
        <f t="shared" si="72"/>
        <v>137</v>
      </c>
      <c r="C146" s="28">
        <f t="shared" si="52"/>
        <v>0</v>
      </c>
      <c r="D146" s="28">
        <f t="shared" si="53"/>
        <v>0</v>
      </c>
      <c r="E146" s="28">
        <f t="shared" si="62"/>
        <v>0</v>
      </c>
      <c r="F146" s="28">
        <f t="shared" si="63"/>
        <v>0</v>
      </c>
      <c r="G146" s="2"/>
      <c r="H146" s="30">
        <f t="shared" si="73"/>
        <v>137</v>
      </c>
      <c r="I146" s="28">
        <f t="shared" si="54"/>
        <v>0</v>
      </c>
      <c r="J146" s="28">
        <f t="shared" si="55"/>
        <v>0</v>
      </c>
      <c r="K146" s="28">
        <f t="shared" si="64"/>
        <v>0</v>
      </c>
      <c r="L146" s="28">
        <f t="shared" si="65"/>
        <v>0</v>
      </c>
      <c r="M146" s="2"/>
      <c r="N146" s="30">
        <f t="shared" si="74"/>
        <v>137</v>
      </c>
      <c r="O146" s="28">
        <f t="shared" si="56"/>
        <v>0</v>
      </c>
      <c r="P146" s="28">
        <f t="shared" si="57"/>
        <v>0</v>
      </c>
      <c r="Q146" s="28">
        <f t="shared" si="66"/>
        <v>0</v>
      </c>
      <c r="R146" s="28">
        <f t="shared" si="67"/>
        <v>0</v>
      </c>
      <c r="S146" s="2"/>
      <c r="T146" s="30">
        <f t="shared" si="75"/>
        <v>137</v>
      </c>
      <c r="U146" s="28">
        <f t="shared" si="58"/>
        <v>0</v>
      </c>
      <c r="V146" s="28">
        <f t="shared" si="59"/>
        <v>0</v>
      </c>
      <c r="W146" s="28">
        <f t="shared" si="68"/>
        <v>0</v>
      </c>
      <c r="X146" s="28">
        <f t="shared" si="69"/>
        <v>0</v>
      </c>
      <c r="Y146" s="2"/>
      <c r="Z146" s="30">
        <f t="shared" si="76"/>
        <v>137</v>
      </c>
      <c r="AA146" s="28">
        <f t="shared" si="60"/>
        <v>0</v>
      </c>
      <c r="AB146" s="28">
        <f t="shared" si="61"/>
        <v>0</v>
      </c>
      <c r="AC146" s="28">
        <f t="shared" si="70"/>
        <v>0</v>
      </c>
      <c r="AD146" s="28">
        <f t="shared" si="71"/>
        <v>0</v>
      </c>
      <c r="AF146" s="2"/>
      <c r="AG146" s="2"/>
      <c r="AH146" s="2"/>
    </row>
    <row r="147" spans="1:34" s="1" customFormat="1" ht="20.100000000000001" customHeight="1" x14ac:dyDescent="0.3">
      <c r="A147" s="2"/>
      <c r="B147" s="30">
        <f t="shared" si="72"/>
        <v>138</v>
      </c>
      <c r="C147" s="28">
        <f t="shared" si="52"/>
        <v>0</v>
      </c>
      <c r="D147" s="28">
        <f t="shared" si="53"/>
        <v>0</v>
      </c>
      <c r="E147" s="28">
        <f t="shared" si="62"/>
        <v>0</v>
      </c>
      <c r="F147" s="28">
        <f t="shared" si="63"/>
        <v>0</v>
      </c>
      <c r="G147" s="2"/>
      <c r="H147" s="30">
        <f t="shared" si="73"/>
        <v>138</v>
      </c>
      <c r="I147" s="28">
        <f t="shared" si="54"/>
        <v>0</v>
      </c>
      <c r="J147" s="28">
        <f t="shared" si="55"/>
        <v>0</v>
      </c>
      <c r="K147" s="28">
        <f t="shared" si="64"/>
        <v>0</v>
      </c>
      <c r="L147" s="28">
        <f t="shared" si="65"/>
        <v>0</v>
      </c>
      <c r="M147" s="2"/>
      <c r="N147" s="30">
        <f t="shared" si="74"/>
        <v>138</v>
      </c>
      <c r="O147" s="28">
        <f t="shared" si="56"/>
        <v>0</v>
      </c>
      <c r="P147" s="28">
        <f t="shared" si="57"/>
        <v>0</v>
      </c>
      <c r="Q147" s="28">
        <f t="shared" si="66"/>
        <v>0</v>
      </c>
      <c r="R147" s="28">
        <f t="shared" si="67"/>
        <v>0</v>
      </c>
      <c r="S147" s="2"/>
      <c r="T147" s="30">
        <f t="shared" si="75"/>
        <v>138</v>
      </c>
      <c r="U147" s="28">
        <f t="shared" si="58"/>
        <v>0</v>
      </c>
      <c r="V147" s="28">
        <f t="shared" si="59"/>
        <v>0</v>
      </c>
      <c r="W147" s="28">
        <f t="shared" si="68"/>
        <v>0</v>
      </c>
      <c r="X147" s="28">
        <f t="shared" si="69"/>
        <v>0</v>
      </c>
      <c r="Y147" s="2"/>
      <c r="Z147" s="30">
        <f t="shared" si="76"/>
        <v>138</v>
      </c>
      <c r="AA147" s="28">
        <f t="shared" si="60"/>
        <v>0</v>
      </c>
      <c r="AB147" s="28">
        <f t="shared" si="61"/>
        <v>0</v>
      </c>
      <c r="AC147" s="28">
        <f t="shared" si="70"/>
        <v>0</v>
      </c>
      <c r="AD147" s="28">
        <f t="shared" si="71"/>
        <v>0</v>
      </c>
      <c r="AF147" s="2"/>
      <c r="AG147" s="2"/>
      <c r="AH147" s="2"/>
    </row>
    <row r="148" spans="1:34" s="1" customFormat="1" ht="20.100000000000001" customHeight="1" x14ac:dyDescent="0.3">
      <c r="A148" s="2"/>
      <c r="B148" s="30">
        <f t="shared" si="72"/>
        <v>139</v>
      </c>
      <c r="C148" s="28">
        <f t="shared" si="52"/>
        <v>0</v>
      </c>
      <c r="D148" s="28">
        <f t="shared" si="53"/>
        <v>0</v>
      </c>
      <c r="E148" s="28">
        <f t="shared" si="62"/>
        <v>0</v>
      </c>
      <c r="F148" s="28">
        <f t="shared" si="63"/>
        <v>0</v>
      </c>
      <c r="G148" s="2"/>
      <c r="H148" s="30">
        <f t="shared" si="73"/>
        <v>139</v>
      </c>
      <c r="I148" s="28">
        <f t="shared" si="54"/>
        <v>0</v>
      </c>
      <c r="J148" s="28">
        <f t="shared" si="55"/>
        <v>0</v>
      </c>
      <c r="K148" s="28">
        <f t="shared" si="64"/>
        <v>0</v>
      </c>
      <c r="L148" s="28">
        <f t="shared" si="65"/>
        <v>0</v>
      </c>
      <c r="M148" s="2"/>
      <c r="N148" s="30">
        <f t="shared" si="74"/>
        <v>139</v>
      </c>
      <c r="O148" s="28">
        <f t="shared" si="56"/>
        <v>0</v>
      </c>
      <c r="P148" s="28">
        <f t="shared" si="57"/>
        <v>0</v>
      </c>
      <c r="Q148" s="28">
        <f t="shared" si="66"/>
        <v>0</v>
      </c>
      <c r="R148" s="28">
        <f t="shared" si="67"/>
        <v>0</v>
      </c>
      <c r="S148" s="2"/>
      <c r="T148" s="30">
        <f t="shared" si="75"/>
        <v>139</v>
      </c>
      <c r="U148" s="28">
        <f t="shared" si="58"/>
        <v>0</v>
      </c>
      <c r="V148" s="28">
        <f t="shared" si="59"/>
        <v>0</v>
      </c>
      <c r="W148" s="28">
        <f t="shared" si="68"/>
        <v>0</v>
      </c>
      <c r="X148" s="28">
        <f t="shared" si="69"/>
        <v>0</v>
      </c>
      <c r="Y148" s="2"/>
      <c r="Z148" s="30">
        <f t="shared" si="76"/>
        <v>139</v>
      </c>
      <c r="AA148" s="28">
        <f t="shared" si="60"/>
        <v>0</v>
      </c>
      <c r="AB148" s="28">
        <f t="shared" si="61"/>
        <v>0</v>
      </c>
      <c r="AC148" s="28">
        <f t="shared" si="70"/>
        <v>0</v>
      </c>
      <c r="AD148" s="28">
        <f t="shared" si="71"/>
        <v>0</v>
      </c>
      <c r="AF148" s="2"/>
      <c r="AG148" s="2"/>
      <c r="AH148" s="2"/>
    </row>
    <row r="149" spans="1:34" s="1" customFormat="1" ht="20.100000000000001" customHeight="1" x14ac:dyDescent="0.3">
      <c r="A149" s="2"/>
      <c r="B149" s="30">
        <f t="shared" si="72"/>
        <v>140</v>
      </c>
      <c r="C149" s="28">
        <f t="shared" si="52"/>
        <v>0</v>
      </c>
      <c r="D149" s="28">
        <f t="shared" si="53"/>
        <v>0</v>
      </c>
      <c r="E149" s="28">
        <f t="shared" si="62"/>
        <v>0</v>
      </c>
      <c r="F149" s="28">
        <f t="shared" si="63"/>
        <v>0</v>
      </c>
      <c r="G149" s="2"/>
      <c r="H149" s="30">
        <f t="shared" si="73"/>
        <v>140</v>
      </c>
      <c r="I149" s="28">
        <f t="shared" si="54"/>
        <v>0</v>
      </c>
      <c r="J149" s="28">
        <f t="shared" si="55"/>
        <v>0</v>
      </c>
      <c r="K149" s="28">
        <f t="shared" si="64"/>
        <v>0</v>
      </c>
      <c r="L149" s="28">
        <f t="shared" si="65"/>
        <v>0</v>
      </c>
      <c r="M149" s="2"/>
      <c r="N149" s="30">
        <f t="shared" si="74"/>
        <v>140</v>
      </c>
      <c r="O149" s="28">
        <f t="shared" si="56"/>
        <v>0</v>
      </c>
      <c r="P149" s="28">
        <f t="shared" si="57"/>
        <v>0</v>
      </c>
      <c r="Q149" s="28">
        <f t="shared" si="66"/>
        <v>0</v>
      </c>
      <c r="R149" s="28">
        <f t="shared" si="67"/>
        <v>0</v>
      </c>
      <c r="S149" s="2"/>
      <c r="T149" s="30">
        <f t="shared" si="75"/>
        <v>140</v>
      </c>
      <c r="U149" s="28">
        <f t="shared" si="58"/>
        <v>0</v>
      </c>
      <c r="V149" s="28">
        <f t="shared" si="59"/>
        <v>0</v>
      </c>
      <c r="W149" s="28">
        <f t="shared" si="68"/>
        <v>0</v>
      </c>
      <c r="X149" s="28">
        <f t="shared" si="69"/>
        <v>0</v>
      </c>
      <c r="Y149" s="2"/>
      <c r="Z149" s="30">
        <f t="shared" si="76"/>
        <v>140</v>
      </c>
      <c r="AA149" s="28">
        <f t="shared" si="60"/>
        <v>0</v>
      </c>
      <c r="AB149" s="28">
        <f t="shared" si="61"/>
        <v>0</v>
      </c>
      <c r="AC149" s="28">
        <f t="shared" si="70"/>
        <v>0</v>
      </c>
      <c r="AD149" s="28">
        <f t="shared" si="71"/>
        <v>0</v>
      </c>
      <c r="AF149" s="2"/>
      <c r="AG149" s="2"/>
      <c r="AH149" s="2"/>
    </row>
    <row r="150" spans="1:34" s="1" customFormat="1" ht="20.100000000000001" customHeight="1" x14ac:dyDescent="0.3">
      <c r="A150" s="2"/>
      <c r="B150" s="30">
        <f t="shared" si="72"/>
        <v>141</v>
      </c>
      <c r="C150" s="28">
        <f t="shared" si="52"/>
        <v>0</v>
      </c>
      <c r="D150" s="28">
        <f t="shared" si="53"/>
        <v>0</v>
      </c>
      <c r="E150" s="28">
        <f t="shared" si="62"/>
        <v>0</v>
      </c>
      <c r="F150" s="28">
        <f t="shared" si="63"/>
        <v>0</v>
      </c>
      <c r="G150" s="2"/>
      <c r="H150" s="30">
        <f t="shared" si="73"/>
        <v>141</v>
      </c>
      <c r="I150" s="28">
        <f t="shared" si="54"/>
        <v>0</v>
      </c>
      <c r="J150" s="28">
        <f t="shared" si="55"/>
        <v>0</v>
      </c>
      <c r="K150" s="28">
        <f t="shared" si="64"/>
        <v>0</v>
      </c>
      <c r="L150" s="28">
        <f t="shared" si="65"/>
        <v>0</v>
      </c>
      <c r="M150" s="2"/>
      <c r="N150" s="30">
        <f t="shared" si="74"/>
        <v>141</v>
      </c>
      <c r="O150" s="28">
        <f t="shared" si="56"/>
        <v>0</v>
      </c>
      <c r="P150" s="28">
        <f t="shared" si="57"/>
        <v>0</v>
      </c>
      <c r="Q150" s="28">
        <f t="shared" si="66"/>
        <v>0</v>
      </c>
      <c r="R150" s="28">
        <f t="shared" si="67"/>
        <v>0</v>
      </c>
      <c r="S150" s="2"/>
      <c r="T150" s="30">
        <f t="shared" si="75"/>
        <v>141</v>
      </c>
      <c r="U150" s="28">
        <f t="shared" si="58"/>
        <v>0</v>
      </c>
      <c r="V150" s="28">
        <f t="shared" si="59"/>
        <v>0</v>
      </c>
      <c r="W150" s="28">
        <f t="shared" si="68"/>
        <v>0</v>
      </c>
      <c r="X150" s="28">
        <f t="shared" si="69"/>
        <v>0</v>
      </c>
      <c r="Y150" s="2"/>
      <c r="Z150" s="30">
        <f t="shared" si="76"/>
        <v>141</v>
      </c>
      <c r="AA150" s="28">
        <f t="shared" si="60"/>
        <v>0</v>
      </c>
      <c r="AB150" s="28">
        <f t="shared" si="61"/>
        <v>0</v>
      </c>
      <c r="AC150" s="28">
        <f t="shared" si="70"/>
        <v>0</v>
      </c>
      <c r="AD150" s="28">
        <f t="shared" si="71"/>
        <v>0</v>
      </c>
      <c r="AF150" s="2"/>
      <c r="AG150" s="2"/>
      <c r="AH150" s="2"/>
    </row>
    <row r="151" spans="1:34" s="1" customFormat="1" ht="20.100000000000001" customHeight="1" x14ac:dyDescent="0.3">
      <c r="A151" s="2"/>
      <c r="B151" s="30">
        <f t="shared" si="72"/>
        <v>142</v>
      </c>
      <c r="C151" s="28">
        <f t="shared" si="52"/>
        <v>0</v>
      </c>
      <c r="D151" s="28">
        <f t="shared" si="53"/>
        <v>0</v>
      </c>
      <c r="E151" s="28">
        <f t="shared" si="62"/>
        <v>0</v>
      </c>
      <c r="F151" s="28">
        <f t="shared" si="63"/>
        <v>0</v>
      </c>
      <c r="G151" s="2"/>
      <c r="H151" s="30">
        <f t="shared" si="73"/>
        <v>142</v>
      </c>
      <c r="I151" s="28">
        <f t="shared" si="54"/>
        <v>0</v>
      </c>
      <c r="J151" s="28">
        <f t="shared" si="55"/>
        <v>0</v>
      </c>
      <c r="K151" s="28">
        <f t="shared" si="64"/>
        <v>0</v>
      </c>
      <c r="L151" s="28">
        <f t="shared" si="65"/>
        <v>0</v>
      </c>
      <c r="M151" s="2"/>
      <c r="N151" s="30">
        <f t="shared" si="74"/>
        <v>142</v>
      </c>
      <c r="O151" s="28">
        <f t="shared" si="56"/>
        <v>0</v>
      </c>
      <c r="P151" s="28">
        <f t="shared" si="57"/>
        <v>0</v>
      </c>
      <c r="Q151" s="28">
        <f t="shared" si="66"/>
        <v>0</v>
      </c>
      <c r="R151" s="28">
        <f t="shared" si="67"/>
        <v>0</v>
      </c>
      <c r="S151" s="2"/>
      <c r="T151" s="30">
        <f t="shared" si="75"/>
        <v>142</v>
      </c>
      <c r="U151" s="28">
        <f t="shared" si="58"/>
        <v>0</v>
      </c>
      <c r="V151" s="28">
        <f t="shared" si="59"/>
        <v>0</v>
      </c>
      <c r="W151" s="28">
        <f t="shared" si="68"/>
        <v>0</v>
      </c>
      <c r="X151" s="28">
        <f t="shared" si="69"/>
        <v>0</v>
      </c>
      <c r="Y151" s="2"/>
      <c r="Z151" s="30">
        <f t="shared" si="76"/>
        <v>142</v>
      </c>
      <c r="AA151" s="28">
        <f t="shared" si="60"/>
        <v>0</v>
      </c>
      <c r="AB151" s="28">
        <f t="shared" si="61"/>
        <v>0</v>
      </c>
      <c r="AC151" s="28">
        <f t="shared" si="70"/>
        <v>0</v>
      </c>
      <c r="AD151" s="28">
        <f t="shared" si="71"/>
        <v>0</v>
      </c>
      <c r="AF151" s="2"/>
      <c r="AG151" s="2"/>
      <c r="AH151" s="2"/>
    </row>
    <row r="152" spans="1:34" s="1" customFormat="1" ht="20.100000000000001" customHeight="1" x14ac:dyDescent="0.3">
      <c r="A152" s="2"/>
      <c r="B152" s="30">
        <f t="shared" si="72"/>
        <v>143</v>
      </c>
      <c r="C152" s="28">
        <f t="shared" si="52"/>
        <v>0</v>
      </c>
      <c r="D152" s="28">
        <f t="shared" si="53"/>
        <v>0</v>
      </c>
      <c r="E152" s="28">
        <f t="shared" si="62"/>
        <v>0</v>
      </c>
      <c r="F152" s="28">
        <f t="shared" si="63"/>
        <v>0</v>
      </c>
      <c r="G152" s="2"/>
      <c r="H152" s="30">
        <f t="shared" si="73"/>
        <v>143</v>
      </c>
      <c r="I152" s="28">
        <f t="shared" si="54"/>
        <v>0</v>
      </c>
      <c r="J152" s="28">
        <f t="shared" si="55"/>
        <v>0</v>
      </c>
      <c r="K152" s="28">
        <f t="shared" si="64"/>
        <v>0</v>
      </c>
      <c r="L152" s="28">
        <f t="shared" si="65"/>
        <v>0</v>
      </c>
      <c r="M152" s="2"/>
      <c r="N152" s="30">
        <f t="shared" si="74"/>
        <v>143</v>
      </c>
      <c r="O152" s="28">
        <f t="shared" si="56"/>
        <v>0</v>
      </c>
      <c r="P152" s="28">
        <f t="shared" si="57"/>
        <v>0</v>
      </c>
      <c r="Q152" s="28">
        <f t="shared" si="66"/>
        <v>0</v>
      </c>
      <c r="R152" s="28">
        <f t="shared" si="67"/>
        <v>0</v>
      </c>
      <c r="S152" s="2"/>
      <c r="T152" s="30">
        <f t="shared" si="75"/>
        <v>143</v>
      </c>
      <c r="U152" s="28">
        <f t="shared" si="58"/>
        <v>0</v>
      </c>
      <c r="V152" s="28">
        <f t="shared" si="59"/>
        <v>0</v>
      </c>
      <c r="W152" s="28">
        <f t="shared" si="68"/>
        <v>0</v>
      </c>
      <c r="X152" s="28">
        <f t="shared" si="69"/>
        <v>0</v>
      </c>
      <c r="Y152" s="2"/>
      <c r="Z152" s="30">
        <f t="shared" si="76"/>
        <v>143</v>
      </c>
      <c r="AA152" s="28">
        <f t="shared" si="60"/>
        <v>0</v>
      </c>
      <c r="AB152" s="28">
        <f t="shared" si="61"/>
        <v>0</v>
      </c>
      <c r="AC152" s="28">
        <f t="shared" si="70"/>
        <v>0</v>
      </c>
      <c r="AD152" s="28">
        <f t="shared" si="71"/>
        <v>0</v>
      </c>
      <c r="AF152" s="2"/>
      <c r="AG152" s="2"/>
      <c r="AH152" s="2"/>
    </row>
    <row r="153" spans="1:34" s="1" customFormat="1" ht="20.100000000000001" customHeight="1" x14ac:dyDescent="0.3">
      <c r="A153" s="2"/>
      <c r="B153" s="30">
        <f t="shared" si="72"/>
        <v>144</v>
      </c>
      <c r="C153" s="28">
        <f t="shared" si="52"/>
        <v>0</v>
      </c>
      <c r="D153" s="28">
        <f t="shared" si="53"/>
        <v>0</v>
      </c>
      <c r="E153" s="28">
        <f t="shared" si="62"/>
        <v>0</v>
      </c>
      <c r="F153" s="28">
        <f t="shared" si="63"/>
        <v>0</v>
      </c>
      <c r="G153" s="2"/>
      <c r="H153" s="30">
        <f t="shared" si="73"/>
        <v>144</v>
      </c>
      <c r="I153" s="28">
        <f t="shared" si="54"/>
        <v>0</v>
      </c>
      <c r="J153" s="28">
        <f t="shared" si="55"/>
        <v>0</v>
      </c>
      <c r="K153" s="28">
        <f t="shared" si="64"/>
        <v>0</v>
      </c>
      <c r="L153" s="28">
        <f t="shared" si="65"/>
        <v>0</v>
      </c>
      <c r="M153" s="2"/>
      <c r="N153" s="30">
        <f t="shared" si="74"/>
        <v>144</v>
      </c>
      <c r="O153" s="28">
        <f t="shared" si="56"/>
        <v>0</v>
      </c>
      <c r="P153" s="28">
        <f t="shared" si="57"/>
        <v>0</v>
      </c>
      <c r="Q153" s="28">
        <f t="shared" si="66"/>
        <v>0</v>
      </c>
      <c r="R153" s="28">
        <f t="shared" si="67"/>
        <v>0</v>
      </c>
      <c r="S153" s="2"/>
      <c r="T153" s="30">
        <f t="shared" si="75"/>
        <v>144</v>
      </c>
      <c r="U153" s="28">
        <f t="shared" si="58"/>
        <v>0</v>
      </c>
      <c r="V153" s="28">
        <f t="shared" si="59"/>
        <v>0</v>
      </c>
      <c r="W153" s="28">
        <f t="shared" si="68"/>
        <v>0</v>
      </c>
      <c r="X153" s="28">
        <f t="shared" si="69"/>
        <v>0</v>
      </c>
      <c r="Y153" s="2"/>
      <c r="Z153" s="30">
        <f t="shared" si="76"/>
        <v>144</v>
      </c>
      <c r="AA153" s="28">
        <f t="shared" si="60"/>
        <v>0</v>
      </c>
      <c r="AB153" s="28">
        <f t="shared" si="61"/>
        <v>0</v>
      </c>
      <c r="AC153" s="28">
        <f t="shared" si="70"/>
        <v>0</v>
      </c>
      <c r="AD153" s="28">
        <f t="shared" si="71"/>
        <v>0</v>
      </c>
      <c r="AF153" s="2"/>
      <c r="AG153" s="2"/>
      <c r="AH153" s="2"/>
    </row>
    <row r="154" spans="1:34" s="1" customFormat="1" ht="20.100000000000001" customHeight="1" x14ac:dyDescent="0.3">
      <c r="A154" s="2"/>
      <c r="B154" s="30">
        <f t="shared" si="72"/>
        <v>145</v>
      </c>
      <c r="C154" s="28">
        <f t="shared" si="52"/>
        <v>0</v>
      </c>
      <c r="D154" s="28">
        <f t="shared" si="53"/>
        <v>0</v>
      </c>
      <c r="E154" s="28">
        <f t="shared" si="62"/>
        <v>0</v>
      </c>
      <c r="F154" s="28">
        <f t="shared" si="63"/>
        <v>0</v>
      </c>
      <c r="G154" s="2"/>
      <c r="H154" s="30">
        <f t="shared" si="73"/>
        <v>145</v>
      </c>
      <c r="I154" s="28">
        <f t="shared" si="54"/>
        <v>0</v>
      </c>
      <c r="J154" s="28">
        <f t="shared" si="55"/>
        <v>0</v>
      </c>
      <c r="K154" s="28">
        <f t="shared" si="64"/>
        <v>0</v>
      </c>
      <c r="L154" s="28">
        <f t="shared" si="65"/>
        <v>0</v>
      </c>
      <c r="M154" s="2"/>
      <c r="N154" s="30">
        <f t="shared" si="74"/>
        <v>145</v>
      </c>
      <c r="O154" s="28">
        <f t="shared" si="56"/>
        <v>0</v>
      </c>
      <c r="P154" s="28">
        <f t="shared" si="57"/>
        <v>0</v>
      </c>
      <c r="Q154" s="28">
        <f t="shared" si="66"/>
        <v>0</v>
      </c>
      <c r="R154" s="28">
        <f t="shared" si="67"/>
        <v>0</v>
      </c>
      <c r="S154" s="2"/>
      <c r="T154" s="30">
        <f t="shared" si="75"/>
        <v>145</v>
      </c>
      <c r="U154" s="28">
        <f t="shared" si="58"/>
        <v>0</v>
      </c>
      <c r="V154" s="28">
        <f t="shared" si="59"/>
        <v>0</v>
      </c>
      <c r="W154" s="28">
        <f t="shared" si="68"/>
        <v>0</v>
      </c>
      <c r="X154" s="28">
        <f t="shared" si="69"/>
        <v>0</v>
      </c>
      <c r="Y154" s="2"/>
      <c r="Z154" s="30">
        <f t="shared" si="76"/>
        <v>145</v>
      </c>
      <c r="AA154" s="28">
        <f t="shared" si="60"/>
        <v>0</v>
      </c>
      <c r="AB154" s="28">
        <f t="shared" si="61"/>
        <v>0</v>
      </c>
      <c r="AC154" s="28">
        <f t="shared" si="70"/>
        <v>0</v>
      </c>
      <c r="AD154" s="28">
        <f t="shared" si="71"/>
        <v>0</v>
      </c>
      <c r="AF154" s="2"/>
      <c r="AG154" s="2"/>
      <c r="AH154" s="2"/>
    </row>
    <row r="155" spans="1:34" s="1" customFormat="1" ht="20.100000000000001" customHeight="1" x14ac:dyDescent="0.3">
      <c r="A155" s="2"/>
      <c r="B155" s="30">
        <f t="shared" si="72"/>
        <v>146</v>
      </c>
      <c r="C155" s="28">
        <f t="shared" si="52"/>
        <v>0</v>
      </c>
      <c r="D155" s="28">
        <f t="shared" si="53"/>
        <v>0</v>
      </c>
      <c r="E155" s="28">
        <f t="shared" si="62"/>
        <v>0</v>
      </c>
      <c r="F155" s="28">
        <f t="shared" si="63"/>
        <v>0</v>
      </c>
      <c r="G155" s="2"/>
      <c r="H155" s="30">
        <f t="shared" si="73"/>
        <v>146</v>
      </c>
      <c r="I155" s="28">
        <f t="shared" si="54"/>
        <v>0</v>
      </c>
      <c r="J155" s="28">
        <f t="shared" si="55"/>
        <v>0</v>
      </c>
      <c r="K155" s="28">
        <f t="shared" si="64"/>
        <v>0</v>
      </c>
      <c r="L155" s="28">
        <f t="shared" si="65"/>
        <v>0</v>
      </c>
      <c r="M155" s="2"/>
      <c r="N155" s="30">
        <f t="shared" si="74"/>
        <v>146</v>
      </c>
      <c r="O155" s="28">
        <f t="shared" si="56"/>
        <v>0</v>
      </c>
      <c r="P155" s="28">
        <f t="shared" si="57"/>
        <v>0</v>
      </c>
      <c r="Q155" s="28">
        <f t="shared" si="66"/>
        <v>0</v>
      </c>
      <c r="R155" s="28">
        <f t="shared" si="67"/>
        <v>0</v>
      </c>
      <c r="S155" s="2"/>
      <c r="T155" s="30">
        <f t="shared" si="75"/>
        <v>146</v>
      </c>
      <c r="U155" s="28">
        <f t="shared" si="58"/>
        <v>0</v>
      </c>
      <c r="V155" s="28">
        <f t="shared" si="59"/>
        <v>0</v>
      </c>
      <c r="W155" s="28">
        <f t="shared" si="68"/>
        <v>0</v>
      </c>
      <c r="X155" s="28">
        <f t="shared" si="69"/>
        <v>0</v>
      </c>
      <c r="Y155" s="2"/>
      <c r="Z155" s="30">
        <f t="shared" si="76"/>
        <v>146</v>
      </c>
      <c r="AA155" s="28">
        <f t="shared" si="60"/>
        <v>0</v>
      </c>
      <c r="AB155" s="28">
        <f t="shared" si="61"/>
        <v>0</v>
      </c>
      <c r="AC155" s="28">
        <f t="shared" si="70"/>
        <v>0</v>
      </c>
      <c r="AD155" s="28">
        <f t="shared" si="71"/>
        <v>0</v>
      </c>
      <c r="AF155" s="2"/>
      <c r="AG155" s="2"/>
      <c r="AH155" s="2"/>
    </row>
    <row r="156" spans="1:34" s="1" customFormat="1" ht="20.100000000000001" customHeight="1" x14ac:dyDescent="0.3">
      <c r="A156" s="2"/>
      <c r="B156" s="30">
        <f t="shared" si="72"/>
        <v>147</v>
      </c>
      <c r="C156" s="28">
        <f t="shared" si="52"/>
        <v>0</v>
      </c>
      <c r="D156" s="28">
        <f t="shared" si="53"/>
        <v>0</v>
      </c>
      <c r="E156" s="28">
        <f t="shared" si="62"/>
        <v>0</v>
      </c>
      <c r="F156" s="28">
        <f t="shared" si="63"/>
        <v>0</v>
      </c>
      <c r="G156" s="2"/>
      <c r="H156" s="30">
        <f t="shared" si="73"/>
        <v>147</v>
      </c>
      <c r="I156" s="28">
        <f t="shared" si="54"/>
        <v>0</v>
      </c>
      <c r="J156" s="28">
        <f t="shared" si="55"/>
        <v>0</v>
      </c>
      <c r="K156" s="28">
        <f t="shared" si="64"/>
        <v>0</v>
      </c>
      <c r="L156" s="28">
        <f t="shared" si="65"/>
        <v>0</v>
      </c>
      <c r="M156" s="2"/>
      <c r="N156" s="30">
        <f t="shared" si="74"/>
        <v>147</v>
      </c>
      <c r="O156" s="28">
        <f t="shared" si="56"/>
        <v>0</v>
      </c>
      <c r="P156" s="28">
        <f t="shared" si="57"/>
        <v>0</v>
      </c>
      <c r="Q156" s="28">
        <f t="shared" si="66"/>
        <v>0</v>
      </c>
      <c r="R156" s="28">
        <f t="shared" si="67"/>
        <v>0</v>
      </c>
      <c r="S156" s="2"/>
      <c r="T156" s="30">
        <f t="shared" si="75"/>
        <v>147</v>
      </c>
      <c r="U156" s="28">
        <f t="shared" si="58"/>
        <v>0</v>
      </c>
      <c r="V156" s="28">
        <f t="shared" si="59"/>
        <v>0</v>
      </c>
      <c r="W156" s="28">
        <f t="shared" si="68"/>
        <v>0</v>
      </c>
      <c r="X156" s="28">
        <f t="shared" si="69"/>
        <v>0</v>
      </c>
      <c r="Y156" s="2"/>
      <c r="Z156" s="30">
        <f t="shared" si="76"/>
        <v>147</v>
      </c>
      <c r="AA156" s="28">
        <f t="shared" si="60"/>
        <v>0</v>
      </c>
      <c r="AB156" s="28">
        <f t="shared" si="61"/>
        <v>0</v>
      </c>
      <c r="AC156" s="28">
        <f t="shared" si="70"/>
        <v>0</v>
      </c>
      <c r="AD156" s="28">
        <f t="shared" si="71"/>
        <v>0</v>
      </c>
      <c r="AF156" s="2"/>
      <c r="AG156" s="2"/>
      <c r="AH156" s="2"/>
    </row>
    <row r="157" spans="1:34" s="1" customFormat="1" ht="20.100000000000001" customHeight="1" x14ac:dyDescent="0.3">
      <c r="A157" s="2"/>
      <c r="B157" s="30">
        <f t="shared" si="72"/>
        <v>148</v>
      </c>
      <c r="C157" s="28">
        <f t="shared" si="52"/>
        <v>0</v>
      </c>
      <c r="D157" s="28">
        <f t="shared" si="53"/>
        <v>0</v>
      </c>
      <c r="E157" s="28">
        <f t="shared" si="62"/>
        <v>0</v>
      </c>
      <c r="F157" s="28">
        <f t="shared" si="63"/>
        <v>0</v>
      </c>
      <c r="G157" s="2"/>
      <c r="H157" s="30">
        <f t="shared" si="73"/>
        <v>148</v>
      </c>
      <c r="I157" s="28">
        <f t="shared" si="54"/>
        <v>0</v>
      </c>
      <c r="J157" s="28">
        <f t="shared" si="55"/>
        <v>0</v>
      </c>
      <c r="K157" s="28">
        <f t="shared" si="64"/>
        <v>0</v>
      </c>
      <c r="L157" s="28">
        <f t="shared" si="65"/>
        <v>0</v>
      </c>
      <c r="M157" s="2"/>
      <c r="N157" s="30">
        <f t="shared" si="74"/>
        <v>148</v>
      </c>
      <c r="O157" s="28">
        <f t="shared" si="56"/>
        <v>0</v>
      </c>
      <c r="P157" s="28">
        <f t="shared" si="57"/>
        <v>0</v>
      </c>
      <c r="Q157" s="28">
        <f t="shared" si="66"/>
        <v>0</v>
      </c>
      <c r="R157" s="28">
        <f t="shared" si="67"/>
        <v>0</v>
      </c>
      <c r="S157" s="2"/>
      <c r="T157" s="30">
        <f t="shared" si="75"/>
        <v>148</v>
      </c>
      <c r="U157" s="28">
        <f t="shared" si="58"/>
        <v>0</v>
      </c>
      <c r="V157" s="28">
        <f t="shared" si="59"/>
        <v>0</v>
      </c>
      <c r="W157" s="28">
        <f t="shared" si="68"/>
        <v>0</v>
      </c>
      <c r="X157" s="28">
        <f t="shared" si="69"/>
        <v>0</v>
      </c>
      <c r="Y157" s="2"/>
      <c r="Z157" s="30">
        <f t="shared" si="76"/>
        <v>148</v>
      </c>
      <c r="AA157" s="28">
        <f t="shared" si="60"/>
        <v>0</v>
      </c>
      <c r="AB157" s="28">
        <f t="shared" si="61"/>
        <v>0</v>
      </c>
      <c r="AC157" s="28">
        <f t="shared" si="70"/>
        <v>0</v>
      </c>
      <c r="AD157" s="28">
        <f t="shared" si="71"/>
        <v>0</v>
      </c>
      <c r="AF157" s="2"/>
      <c r="AG157" s="2"/>
      <c r="AH157" s="2"/>
    </row>
    <row r="158" spans="1:34" s="1" customFormat="1" ht="20.100000000000001" customHeight="1" x14ac:dyDescent="0.3">
      <c r="A158" s="2"/>
      <c r="B158" s="30">
        <f t="shared" si="72"/>
        <v>149</v>
      </c>
      <c r="C158" s="28">
        <f t="shared" si="52"/>
        <v>0</v>
      </c>
      <c r="D158" s="28">
        <f t="shared" si="53"/>
        <v>0</v>
      </c>
      <c r="E158" s="28">
        <f t="shared" si="62"/>
        <v>0</v>
      </c>
      <c r="F158" s="28">
        <f t="shared" si="63"/>
        <v>0</v>
      </c>
      <c r="G158" s="2"/>
      <c r="H158" s="30">
        <f t="shared" si="73"/>
        <v>149</v>
      </c>
      <c r="I158" s="28">
        <f t="shared" si="54"/>
        <v>0</v>
      </c>
      <c r="J158" s="28">
        <f t="shared" si="55"/>
        <v>0</v>
      </c>
      <c r="K158" s="28">
        <f t="shared" si="64"/>
        <v>0</v>
      </c>
      <c r="L158" s="28">
        <f t="shared" si="65"/>
        <v>0</v>
      </c>
      <c r="M158" s="2"/>
      <c r="N158" s="30">
        <f t="shared" si="74"/>
        <v>149</v>
      </c>
      <c r="O158" s="28">
        <f t="shared" si="56"/>
        <v>0</v>
      </c>
      <c r="P158" s="28">
        <f t="shared" si="57"/>
        <v>0</v>
      </c>
      <c r="Q158" s="28">
        <f t="shared" si="66"/>
        <v>0</v>
      </c>
      <c r="R158" s="28">
        <f t="shared" si="67"/>
        <v>0</v>
      </c>
      <c r="S158" s="2"/>
      <c r="T158" s="30">
        <f t="shared" si="75"/>
        <v>149</v>
      </c>
      <c r="U158" s="28">
        <f t="shared" si="58"/>
        <v>0</v>
      </c>
      <c r="V158" s="28">
        <f t="shared" si="59"/>
        <v>0</v>
      </c>
      <c r="W158" s="28">
        <f t="shared" si="68"/>
        <v>0</v>
      </c>
      <c r="X158" s="28">
        <f t="shared" si="69"/>
        <v>0</v>
      </c>
      <c r="Y158" s="2"/>
      <c r="Z158" s="30">
        <f t="shared" si="76"/>
        <v>149</v>
      </c>
      <c r="AA158" s="28">
        <f t="shared" si="60"/>
        <v>0</v>
      </c>
      <c r="AB158" s="28">
        <f t="shared" si="61"/>
        <v>0</v>
      </c>
      <c r="AC158" s="28">
        <f t="shared" si="70"/>
        <v>0</v>
      </c>
      <c r="AD158" s="28">
        <f t="shared" si="71"/>
        <v>0</v>
      </c>
      <c r="AF158" s="2"/>
      <c r="AG158" s="2"/>
      <c r="AH158" s="2"/>
    </row>
    <row r="159" spans="1:34" s="1" customFormat="1" ht="20.100000000000001" customHeight="1" x14ac:dyDescent="0.3">
      <c r="A159" s="2"/>
      <c r="B159" s="30">
        <f t="shared" si="72"/>
        <v>150</v>
      </c>
      <c r="C159" s="28">
        <f t="shared" si="52"/>
        <v>0</v>
      </c>
      <c r="D159" s="28">
        <f t="shared" si="53"/>
        <v>0</v>
      </c>
      <c r="E159" s="28">
        <f t="shared" si="62"/>
        <v>0</v>
      </c>
      <c r="F159" s="28">
        <f t="shared" si="63"/>
        <v>0</v>
      </c>
      <c r="G159" s="2"/>
      <c r="H159" s="30">
        <f t="shared" si="73"/>
        <v>150</v>
      </c>
      <c r="I159" s="28">
        <f t="shared" si="54"/>
        <v>0</v>
      </c>
      <c r="J159" s="28">
        <f t="shared" si="55"/>
        <v>0</v>
      </c>
      <c r="K159" s="28">
        <f t="shared" si="64"/>
        <v>0</v>
      </c>
      <c r="L159" s="28">
        <f t="shared" si="65"/>
        <v>0</v>
      </c>
      <c r="M159" s="2"/>
      <c r="N159" s="30">
        <f t="shared" si="74"/>
        <v>150</v>
      </c>
      <c r="O159" s="28">
        <f t="shared" si="56"/>
        <v>0</v>
      </c>
      <c r="P159" s="28">
        <f t="shared" si="57"/>
        <v>0</v>
      </c>
      <c r="Q159" s="28">
        <f t="shared" si="66"/>
        <v>0</v>
      </c>
      <c r="R159" s="28">
        <f t="shared" si="67"/>
        <v>0</v>
      </c>
      <c r="S159" s="2"/>
      <c r="T159" s="30">
        <f t="shared" si="75"/>
        <v>150</v>
      </c>
      <c r="U159" s="28">
        <f t="shared" si="58"/>
        <v>0</v>
      </c>
      <c r="V159" s="28">
        <f t="shared" si="59"/>
        <v>0</v>
      </c>
      <c r="W159" s="28">
        <f t="shared" si="68"/>
        <v>0</v>
      </c>
      <c r="X159" s="28">
        <f t="shared" si="69"/>
        <v>0</v>
      </c>
      <c r="Y159" s="2"/>
      <c r="Z159" s="30">
        <f t="shared" si="76"/>
        <v>150</v>
      </c>
      <c r="AA159" s="28">
        <f t="shared" si="60"/>
        <v>0</v>
      </c>
      <c r="AB159" s="28">
        <f t="shared" si="61"/>
        <v>0</v>
      </c>
      <c r="AC159" s="28">
        <f t="shared" si="70"/>
        <v>0</v>
      </c>
      <c r="AD159" s="28">
        <f t="shared" si="71"/>
        <v>0</v>
      </c>
      <c r="AF159" s="2"/>
      <c r="AG159" s="2"/>
      <c r="AH159" s="2"/>
    </row>
    <row r="160" spans="1:34" s="1" customFormat="1" ht="20.100000000000001" customHeight="1" x14ac:dyDescent="0.3">
      <c r="A160" s="2"/>
      <c r="B160" s="30">
        <f t="shared" si="72"/>
        <v>151</v>
      </c>
      <c r="C160" s="28">
        <f t="shared" si="52"/>
        <v>0</v>
      </c>
      <c r="D160" s="28">
        <f t="shared" si="53"/>
        <v>0</v>
      </c>
      <c r="E160" s="28">
        <f t="shared" si="62"/>
        <v>0</v>
      </c>
      <c r="F160" s="28">
        <f t="shared" si="63"/>
        <v>0</v>
      </c>
      <c r="G160" s="2"/>
      <c r="H160" s="30">
        <f t="shared" si="73"/>
        <v>151</v>
      </c>
      <c r="I160" s="28">
        <f t="shared" si="54"/>
        <v>0</v>
      </c>
      <c r="J160" s="28">
        <f t="shared" si="55"/>
        <v>0</v>
      </c>
      <c r="K160" s="28">
        <f t="shared" si="64"/>
        <v>0</v>
      </c>
      <c r="L160" s="28">
        <f t="shared" si="65"/>
        <v>0</v>
      </c>
      <c r="M160" s="2"/>
      <c r="N160" s="30">
        <f t="shared" si="74"/>
        <v>151</v>
      </c>
      <c r="O160" s="28">
        <f t="shared" si="56"/>
        <v>0</v>
      </c>
      <c r="P160" s="28">
        <f t="shared" si="57"/>
        <v>0</v>
      </c>
      <c r="Q160" s="28">
        <f t="shared" si="66"/>
        <v>0</v>
      </c>
      <c r="R160" s="28">
        <f t="shared" si="67"/>
        <v>0</v>
      </c>
      <c r="S160" s="2"/>
      <c r="T160" s="30">
        <f t="shared" si="75"/>
        <v>151</v>
      </c>
      <c r="U160" s="28">
        <f t="shared" si="58"/>
        <v>0</v>
      </c>
      <c r="V160" s="28">
        <f t="shared" si="59"/>
        <v>0</v>
      </c>
      <c r="W160" s="28">
        <f t="shared" si="68"/>
        <v>0</v>
      </c>
      <c r="X160" s="28">
        <f t="shared" si="69"/>
        <v>0</v>
      </c>
      <c r="Y160" s="2"/>
      <c r="Z160" s="30">
        <f t="shared" si="76"/>
        <v>151</v>
      </c>
      <c r="AA160" s="28">
        <f t="shared" si="60"/>
        <v>0</v>
      </c>
      <c r="AB160" s="28">
        <f t="shared" si="61"/>
        <v>0</v>
      </c>
      <c r="AC160" s="28">
        <f t="shared" si="70"/>
        <v>0</v>
      </c>
      <c r="AD160" s="28">
        <f t="shared" si="71"/>
        <v>0</v>
      </c>
      <c r="AF160" s="2"/>
      <c r="AG160" s="2"/>
      <c r="AH160" s="2"/>
    </row>
    <row r="161" spans="1:34" s="1" customFormat="1" ht="20.100000000000001" customHeight="1" x14ac:dyDescent="0.3">
      <c r="A161" s="2"/>
      <c r="B161" s="30">
        <f t="shared" si="72"/>
        <v>152</v>
      </c>
      <c r="C161" s="28">
        <f t="shared" si="52"/>
        <v>0</v>
      </c>
      <c r="D161" s="28">
        <f t="shared" si="53"/>
        <v>0</v>
      </c>
      <c r="E161" s="28">
        <f t="shared" si="62"/>
        <v>0</v>
      </c>
      <c r="F161" s="28">
        <f t="shared" si="63"/>
        <v>0</v>
      </c>
      <c r="G161" s="2"/>
      <c r="H161" s="30">
        <f t="shared" si="73"/>
        <v>152</v>
      </c>
      <c r="I161" s="28">
        <f t="shared" si="54"/>
        <v>0</v>
      </c>
      <c r="J161" s="28">
        <f t="shared" si="55"/>
        <v>0</v>
      </c>
      <c r="K161" s="28">
        <f t="shared" si="64"/>
        <v>0</v>
      </c>
      <c r="L161" s="28">
        <f t="shared" si="65"/>
        <v>0</v>
      </c>
      <c r="M161" s="2"/>
      <c r="N161" s="30">
        <f t="shared" si="74"/>
        <v>152</v>
      </c>
      <c r="O161" s="28">
        <f t="shared" si="56"/>
        <v>0</v>
      </c>
      <c r="P161" s="28">
        <f t="shared" si="57"/>
        <v>0</v>
      </c>
      <c r="Q161" s="28">
        <f t="shared" si="66"/>
        <v>0</v>
      </c>
      <c r="R161" s="28">
        <f t="shared" si="67"/>
        <v>0</v>
      </c>
      <c r="S161" s="2"/>
      <c r="T161" s="30">
        <f t="shared" si="75"/>
        <v>152</v>
      </c>
      <c r="U161" s="28">
        <f t="shared" si="58"/>
        <v>0</v>
      </c>
      <c r="V161" s="28">
        <f t="shared" si="59"/>
        <v>0</v>
      </c>
      <c r="W161" s="28">
        <f t="shared" si="68"/>
        <v>0</v>
      </c>
      <c r="X161" s="28">
        <f t="shared" si="69"/>
        <v>0</v>
      </c>
      <c r="Y161" s="2"/>
      <c r="Z161" s="30">
        <f t="shared" si="76"/>
        <v>152</v>
      </c>
      <c r="AA161" s="28">
        <f t="shared" si="60"/>
        <v>0</v>
      </c>
      <c r="AB161" s="28">
        <f t="shared" si="61"/>
        <v>0</v>
      </c>
      <c r="AC161" s="28">
        <f t="shared" si="70"/>
        <v>0</v>
      </c>
      <c r="AD161" s="28">
        <f t="shared" si="71"/>
        <v>0</v>
      </c>
      <c r="AF161" s="2"/>
      <c r="AG161" s="2"/>
      <c r="AH161" s="2"/>
    </row>
    <row r="162" spans="1:34" s="1" customFormat="1" ht="20.100000000000001" customHeight="1" x14ac:dyDescent="0.3">
      <c r="A162" s="2"/>
      <c r="B162" s="30">
        <f t="shared" si="72"/>
        <v>153</v>
      </c>
      <c r="C162" s="28">
        <f t="shared" si="52"/>
        <v>0</v>
      </c>
      <c r="D162" s="28">
        <f t="shared" si="53"/>
        <v>0</v>
      </c>
      <c r="E162" s="28">
        <f t="shared" si="62"/>
        <v>0</v>
      </c>
      <c r="F162" s="28">
        <f t="shared" si="63"/>
        <v>0</v>
      </c>
      <c r="G162" s="2"/>
      <c r="H162" s="30">
        <f t="shared" si="73"/>
        <v>153</v>
      </c>
      <c r="I162" s="28">
        <f t="shared" si="54"/>
        <v>0</v>
      </c>
      <c r="J162" s="28">
        <f t="shared" si="55"/>
        <v>0</v>
      </c>
      <c r="K162" s="28">
        <f t="shared" si="64"/>
        <v>0</v>
      </c>
      <c r="L162" s="28">
        <f t="shared" si="65"/>
        <v>0</v>
      </c>
      <c r="M162" s="2"/>
      <c r="N162" s="30">
        <f t="shared" si="74"/>
        <v>153</v>
      </c>
      <c r="O162" s="28">
        <f t="shared" si="56"/>
        <v>0</v>
      </c>
      <c r="P162" s="28">
        <f t="shared" si="57"/>
        <v>0</v>
      </c>
      <c r="Q162" s="28">
        <f t="shared" si="66"/>
        <v>0</v>
      </c>
      <c r="R162" s="28">
        <f t="shared" si="67"/>
        <v>0</v>
      </c>
      <c r="S162" s="2"/>
      <c r="T162" s="30">
        <f t="shared" si="75"/>
        <v>153</v>
      </c>
      <c r="U162" s="28">
        <f t="shared" si="58"/>
        <v>0</v>
      </c>
      <c r="V162" s="28">
        <f t="shared" si="59"/>
        <v>0</v>
      </c>
      <c r="W162" s="28">
        <f t="shared" si="68"/>
        <v>0</v>
      </c>
      <c r="X162" s="28">
        <f t="shared" si="69"/>
        <v>0</v>
      </c>
      <c r="Y162" s="2"/>
      <c r="Z162" s="30">
        <f t="shared" si="76"/>
        <v>153</v>
      </c>
      <c r="AA162" s="28">
        <f t="shared" si="60"/>
        <v>0</v>
      </c>
      <c r="AB162" s="28">
        <f t="shared" si="61"/>
        <v>0</v>
      </c>
      <c r="AC162" s="28">
        <f t="shared" si="70"/>
        <v>0</v>
      </c>
      <c r="AD162" s="28">
        <f t="shared" si="71"/>
        <v>0</v>
      </c>
      <c r="AF162" s="2"/>
      <c r="AG162" s="2"/>
      <c r="AH162" s="2"/>
    </row>
    <row r="163" spans="1:34" s="1" customFormat="1" ht="20.100000000000001" customHeight="1" x14ac:dyDescent="0.3">
      <c r="A163" s="2"/>
      <c r="B163" s="30">
        <f t="shared" si="72"/>
        <v>154</v>
      </c>
      <c r="C163" s="28">
        <f t="shared" si="52"/>
        <v>0</v>
      </c>
      <c r="D163" s="28">
        <f t="shared" si="53"/>
        <v>0</v>
      </c>
      <c r="E163" s="28">
        <f t="shared" si="62"/>
        <v>0</v>
      </c>
      <c r="F163" s="28">
        <f t="shared" si="63"/>
        <v>0</v>
      </c>
      <c r="G163" s="2"/>
      <c r="H163" s="30">
        <f t="shared" si="73"/>
        <v>154</v>
      </c>
      <c r="I163" s="28">
        <f t="shared" si="54"/>
        <v>0</v>
      </c>
      <c r="J163" s="28">
        <f t="shared" si="55"/>
        <v>0</v>
      </c>
      <c r="K163" s="28">
        <f t="shared" si="64"/>
        <v>0</v>
      </c>
      <c r="L163" s="28">
        <f t="shared" si="65"/>
        <v>0</v>
      </c>
      <c r="M163" s="2"/>
      <c r="N163" s="30">
        <f t="shared" si="74"/>
        <v>154</v>
      </c>
      <c r="O163" s="28">
        <f t="shared" si="56"/>
        <v>0</v>
      </c>
      <c r="P163" s="28">
        <f t="shared" si="57"/>
        <v>0</v>
      </c>
      <c r="Q163" s="28">
        <f t="shared" si="66"/>
        <v>0</v>
      </c>
      <c r="R163" s="28">
        <f t="shared" si="67"/>
        <v>0</v>
      </c>
      <c r="S163" s="2"/>
      <c r="T163" s="30">
        <f t="shared" si="75"/>
        <v>154</v>
      </c>
      <c r="U163" s="28">
        <f t="shared" si="58"/>
        <v>0</v>
      </c>
      <c r="V163" s="28">
        <f t="shared" si="59"/>
        <v>0</v>
      </c>
      <c r="W163" s="28">
        <f t="shared" si="68"/>
        <v>0</v>
      </c>
      <c r="X163" s="28">
        <f t="shared" si="69"/>
        <v>0</v>
      </c>
      <c r="Y163" s="2"/>
      <c r="Z163" s="30">
        <f t="shared" si="76"/>
        <v>154</v>
      </c>
      <c r="AA163" s="28">
        <f t="shared" si="60"/>
        <v>0</v>
      </c>
      <c r="AB163" s="28">
        <f t="shared" si="61"/>
        <v>0</v>
      </c>
      <c r="AC163" s="28">
        <f t="shared" si="70"/>
        <v>0</v>
      </c>
      <c r="AD163" s="28">
        <f t="shared" si="71"/>
        <v>0</v>
      </c>
      <c r="AF163" s="2"/>
      <c r="AG163" s="2"/>
      <c r="AH163" s="2"/>
    </row>
    <row r="164" spans="1:34" s="1" customFormat="1" ht="20.100000000000001" customHeight="1" x14ac:dyDescent="0.3">
      <c r="A164" s="2"/>
      <c r="B164" s="30">
        <f t="shared" si="72"/>
        <v>155</v>
      </c>
      <c r="C164" s="28">
        <f t="shared" si="52"/>
        <v>0</v>
      </c>
      <c r="D164" s="28">
        <f t="shared" si="53"/>
        <v>0</v>
      </c>
      <c r="E164" s="28">
        <f t="shared" si="62"/>
        <v>0</v>
      </c>
      <c r="F164" s="28">
        <f t="shared" si="63"/>
        <v>0</v>
      </c>
      <c r="G164" s="2"/>
      <c r="H164" s="30">
        <f t="shared" si="73"/>
        <v>155</v>
      </c>
      <c r="I164" s="28">
        <f t="shared" si="54"/>
        <v>0</v>
      </c>
      <c r="J164" s="28">
        <f t="shared" si="55"/>
        <v>0</v>
      </c>
      <c r="K164" s="28">
        <f t="shared" si="64"/>
        <v>0</v>
      </c>
      <c r="L164" s="28">
        <f t="shared" si="65"/>
        <v>0</v>
      </c>
      <c r="M164" s="2"/>
      <c r="N164" s="30">
        <f t="shared" si="74"/>
        <v>155</v>
      </c>
      <c r="O164" s="28">
        <f t="shared" si="56"/>
        <v>0</v>
      </c>
      <c r="P164" s="28">
        <f t="shared" si="57"/>
        <v>0</v>
      </c>
      <c r="Q164" s="28">
        <f t="shared" si="66"/>
        <v>0</v>
      </c>
      <c r="R164" s="28">
        <f t="shared" si="67"/>
        <v>0</v>
      </c>
      <c r="S164" s="2"/>
      <c r="T164" s="30">
        <f t="shared" si="75"/>
        <v>155</v>
      </c>
      <c r="U164" s="28">
        <f t="shared" si="58"/>
        <v>0</v>
      </c>
      <c r="V164" s="28">
        <f t="shared" si="59"/>
        <v>0</v>
      </c>
      <c r="W164" s="28">
        <f t="shared" si="68"/>
        <v>0</v>
      </c>
      <c r="X164" s="28">
        <f t="shared" si="69"/>
        <v>0</v>
      </c>
      <c r="Y164" s="2"/>
      <c r="Z164" s="30">
        <f t="shared" si="76"/>
        <v>155</v>
      </c>
      <c r="AA164" s="28">
        <f t="shared" si="60"/>
        <v>0</v>
      </c>
      <c r="AB164" s="28">
        <f t="shared" si="61"/>
        <v>0</v>
      </c>
      <c r="AC164" s="28">
        <f t="shared" si="70"/>
        <v>0</v>
      </c>
      <c r="AD164" s="28">
        <f t="shared" si="71"/>
        <v>0</v>
      </c>
      <c r="AF164" s="2"/>
      <c r="AG164" s="2"/>
      <c r="AH164" s="2"/>
    </row>
    <row r="165" spans="1:34" s="1" customFormat="1" ht="20.100000000000001" customHeight="1" x14ac:dyDescent="0.3">
      <c r="A165" s="2"/>
      <c r="B165" s="30">
        <f t="shared" si="72"/>
        <v>156</v>
      </c>
      <c r="C165" s="28">
        <f t="shared" si="52"/>
        <v>0</v>
      </c>
      <c r="D165" s="28">
        <f t="shared" si="53"/>
        <v>0</v>
      </c>
      <c r="E165" s="28">
        <f t="shared" si="62"/>
        <v>0</v>
      </c>
      <c r="F165" s="28">
        <f t="shared" si="63"/>
        <v>0</v>
      </c>
      <c r="G165" s="2"/>
      <c r="H165" s="30">
        <f t="shared" si="73"/>
        <v>156</v>
      </c>
      <c r="I165" s="28">
        <f t="shared" si="54"/>
        <v>0</v>
      </c>
      <c r="J165" s="28">
        <f t="shared" si="55"/>
        <v>0</v>
      </c>
      <c r="K165" s="28">
        <f t="shared" si="64"/>
        <v>0</v>
      </c>
      <c r="L165" s="28">
        <f t="shared" si="65"/>
        <v>0</v>
      </c>
      <c r="M165" s="2"/>
      <c r="N165" s="30">
        <f t="shared" si="74"/>
        <v>156</v>
      </c>
      <c r="O165" s="28">
        <f t="shared" si="56"/>
        <v>0</v>
      </c>
      <c r="P165" s="28">
        <f t="shared" si="57"/>
        <v>0</v>
      </c>
      <c r="Q165" s="28">
        <f t="shared" si="66"/>
        <v>0</v>
      </c>
      <c r="R165" s="28">
        <f t="shared" si="67"/>
        <v>0</v>
      </c>
      <c r="S165" s="2"/>
      <c r="T165" s="30">
        <f t="shared" si="75"/>
        <v>156</v>
      </c>
      <c r="U165" s="28">
        <f t="shared" si="58"/>
        <v>0</v>
      </c>
      <c r="V165" s="28">
        <f t="shared" si="59"/>
        <v>0</v>
      </c>
      <c r="W165" s="28">
        <f t="shared" si="68"/>
        <v>0</v>
      </c>
      <c r="X165" s="28">
        <f t="shared" si="69"/>
        <v>0</v>
      </c>
      <c r="Y165" s="2"/>
      <c r="Z165" s="30">
        <f t="shared" si="76"/>
        <v>156</v>
      </c>
      <c r="AA165" s="28">
        <f t="shared" si="60"/>
        <v>0</v>
      </c>
      <c r="AB165" s="28">
        <f t="shared" si="61"/>
        <v>0</v>
      </c>
      <c r="AC165" s="28">
        <f t="shared" si="70"/>
        <v>0</v>
      </c>
      <c r="AD165" s="28">
        <f t="shared" si="71"/>
        <v>0</v>
      </c>
      <c r="AF165" s="2"/>
      <c r="AG165" s="2"/>
      <c r="AH165" s="2"/>
    </row>
    <row r="166" spans="1:34" s="1" customFormat="1" ht="20.100000000000001" customHeight="1" x14ac:dyDescent="0.3">
      <c r="A166" s="2"/>
      <c r="B166" s="30">
        <f t="shared" si="72"/>
        <v>157</v>
      </c>
      <c r="C166" s="28">
        <f t="shared" si="52"/>
        <v>0</v>
      </c>
      <c r="D166" s="28">
        <f t="shared" si="53"/>
        <v>0</v>
      </c>
      <c r="E166" s="28">
        <f t="shared" si="62"/>
        <v>0</v>
      </c>
      <c r="F166" s="28">
        <f t="shared" si="63"/>
        <v>0</v>
      </c>
      <c r="G166" s="2"/>
      <c r="H166" s="30">
        <f t="shared" si="73"/>
        <v>157</v>
      </c>
      <c r="I166" s="28">
        <f t="shared" si="54"/>
        <v>0</v>
      </c>
      <c r="J166" s="28">
        <f t="shared" si="55"/>
        <v>0</v>
      </c>
      <c r="K166" s="28">
        <f t="shared" si="64"/>
        <v>0</v>
      </c>
      <c r="L166" s="28">
        <f t="shared" si="65"/>
        <v>0</v>
      </c>
      <c r="M166" s="2"/>
      <c r="N166" s="30">
        <f t="shared" si="74"/>
        <v>157</v>
      </c>
      <c r="O166" s="28">
        <f t="shared" si="56"/>
        <v>0</v>
      </c>
      <c r="P166" s="28">
        <f t="shared" si="57"/>
        <v>0</v>
      </c>
      <c r="Q166" s="28">
        <f t="shared" si="66"/>
        <v>0</v>
      </c>
      <c r="R166" s="28">
        <f t="shared" si="67"/>
        <v>0</v>
      </c>
      <c r="S166" s="2"/>
      <c r="T166" s="30">
        <f t="shared" si="75"/>
        <v>157</v>
      </c>
      <c r="U166" s="28">
        <f t="shared" si="58"/>
        <v>0</v>
      </c>
      <c r="V166" s="28">
        <f t="shared" si="59"/>
        <v>0</v>
      </c>
      <c r="W166" s="28">
        <f t="shared" si="68"/>
        <v>0</v>
      </c>
      <c r="X166" s="28">
        <f t="shared" si="69"/>
        <v>0</v>
      </c>
      <c r="Y166" s="2"/>
      <c r="Z166" s="30">
        <f t="shared" si="76"/>
        <v>157</v>
      </c>
      <c r="AA166" s="28">
        <f t="shared" si="60"/>
        <v>0</v>
      </c>
      <c r="AB166" s="28">
        <f t="shared" si="61"/>
        <v>0</v>
      </c>
      <c r="AC166" s="28">
        <f t="shared" si="70"/>
        <v>0</v>
      </c>
      <c r="AD166" s="28">
        <f t="shared" si="71"/>
        <v>0</v>
      </c>
      <c r="AF166" s="2"/>
      <c r="AG166" s="2"/>
      <c r="AH166" s="2"/>
    </row>
    <row r="167" spans="1:34" s="1" customFormat="1" ht="20.100000000000001" customHeight="1" x14ac:dyDescent="0.3">
      <c r="A167" s="2"/>
      <c r="B167" s="30">
        <f t="shared" si="72"/>
        <v>158</v>
      </c>
      <c r="C167" s="28">
        <f t="shared" si="52"/>
        <v>0</v>
      </c>
      <c r="D167" s="28">
        <f t="shared" si="53"/>
        <v>0</v>
      </c>
      <c r="E167" s="28">
        <f t="shared" si="62"/>
        <v>0</v>
      </c>
      <c r="F167" s="28">
        <f t="shared" si="63"/>
        <v>0</v>
      </c>
      <c r="G167" s="2"/>
      <c r="H167" s="30">
        <f t="shared" si="73"/>
        <v>158</v>
      </c>
      <c r="I167" s="28">
        <f t="shared" si="54"/>
        <v>0</v>
      </c>
      <c r="J167" s="28">
        <f t="shared" si="55"/>
        <v>0</v>
      </c>
      <c r="K167" s="28">
        <f t="shared" si="64"/>
        <v>0</v>
      </c>
      <c r="L167" s="28">
        <f t="shared" si="65"/>
        <v>0</v>
      </c>
      <c r="M167" s="2"/>
      <c r="N167" s="30">
        <f t="shared" si="74"/>
        <v>158</v>
      </c>
      <c r="O167" s="28">
        <f t="shared" si="56"/>
        <v>0</v>
      </c>
      <c r="P167" s="28">
        <f t="shared" si="57"/>
        <v>0</v>
      </c>
      <c r="Q167" s="28">
        <f t="shared" si="66"/>
        <v>0</v>
      </c>
      <c r="R167" s="28">
        <f t="shared" si="67"/>
        <v>0</v>
      </c>
      <c r="S167" s="2"/>
      <c r="T167" s="30">
        <f t="shared" si="75"/>
        <v>158</v>
      </c>
      <c r="U167" s="28">
        <f t="shared" si="58"/>
        <v>0</v>
      </c>
      <c r="V167" s="28">
        <f t="shared" si="59"/>
        <v>0</v>
      </c>
      <c r="W167" s="28">
        <f t="shared" si="68"/>
        <v>0</v>
      </c>
      <c r="X167" s="28">
        <f t="shared" si="69"/>
        <v>0</v>
      </c>
      <c r="Y167" s="2"/>
      <c r="Z167" s="30">
        <f t="shared" si="76"/>
        <v>158</v>
      </c>
      <c r="AA167" s="28">
        <f t="shared" si="60"/>
        <v>0</v>
      </c>
      <c r="AB167" s="28">
        <f t="shared" si="61"/>
        <v>0</v>
      </c>
      <c r="AC167" s="28">
        <f t="shared" si="70"/>
        <v>0</v>
      </c>
      <c r="AD167" s="28">
        <f t="shared" si="71"/>
        <v>0</v>
      </c>
      <c r="AF167" s="2"/>
      <c r="AG167" s="2"/>
      <c r="AH167" s="2"/>
    </row>
    <row r="168" spans="1:34" s="1" customFormat="1" ht="20.100000000000001" customHeight="1" x14ac:dyDescent="0.3">
      <c r="A168" s="2"/>
      <c r="B168" s="30">
        <f t="shared" si="72"/>
        <v>159</v>
      </c>
      <c r="C168" s="28">
        <f t="shared" si="52"/>
        <v>0</v>
      </c>
      <c r="D168" s="28">
        <f t="shared" si="53"/>
        <v>0</v>
      </c>
      <c r="E168" s="28">
        <f t="shared" si="62"/>
        <v>0</v>
      </c>
      <c r="F168" s="28">
        <f t="shared" si="63"/>
        <v>0</v>
      </c>
      <c r="G168" s="2"/>
      <c r="H168" s="30">
        <f t="shared" si="73"/>
        <v>159</v>
      </c>
      <c r="I168" s="28">
        <f t="shared" si="54"/>
        <v>0</v>
      </c>
      <c r="J168" s="28">
        <f t="shared" si="55"/>
        <v>0</v>
      </c>
      <c r="K168" s="28">
        <f t="shared" si="64"/>
        <v>0</v>
      </c>
      <c r="L168" s="28">
        <f t="shared" si="65"/>
        <v>0</v>
      </c>
      <c r="M168" s="2"/>
      <c r="N168" s="30">
        <f t="shared" si="74"/>
        <v>159</v>
      </c>
      <c r="O168" s="28">
        <f t="shared" si="56"/>
        <v>0</v>
      </c>
      <c r="P168" s="28">
        <f t="shared" si="57"/>
        <v>0</v>
      </c>
      <c r="Q168" s="28">
        <f t="shared" si="66"/>
        <v>0</v>
      </c>
      <c r="R168" s="28">
        <f t="shared" si="67"/>
        <v>0</v>
      </c>
      <c r="S168" s="2"/>
      <c r="T168" s="30">
        <f t="shared" si="75"/>
        <v>159</v>
      </c>
      <c r="U168" s="28">
        <f t="shared" si="58"/>
        <v>0</v>
      </c>
      <c r="V168" s="28">
        <f t="shared" si="59"/>
        <v>0</v>
      </c>
      <c r="W168" s="28">
        <f t="shared" si="68"/>
        <v>0</v>
      </c>
      <c r="X168" s="28">
        <f t="shared" si="69"/>
        <v>0</v>
      </c>
      <c r="Y168" s="2"/>
      <c r="Z168" s="30">
        <f t="shared" si="76"/>
        <v>159</v>
      </c>
      <c r="AA168" s="28">
        <f t="shared" si="60"/>
        <v>0</v>
      </c>
      <c r="AB168" s="28">
        <f t="shared" si="61"/>
        <v>0</v>
      </c>
      <c r="AC168" s="28">
        <f t="shared" si="70"/>
        <v>0</v>
      </c>
      <c r="AD168" s="28">
        <f t="shared" si="71"/>
        <v>0</v>
      </c>
      <c r="AF168" s="2"/>
      <c r="AG168" s="2"/>
      <c r="AH168" s="2"/>
    </row>
    <row r="169" spans="1:34" s="1" customFormat="1" ht="20.100000000000001" customHeight="1" x14ac:dyDescent="0.3">
      <c r="A169" s="2"/>
      <c r="B169" s="30">
        <f t="shared" si="72"/>
        <v>160</v>
      </c>
      <c r="C169" s="28">
        <f t="shared" si="52"/>
        <v>0</v>
      </c>
      <c r="D169" s="28">
        <f t="shared" si="53"/>
        <v>0</v>
      </c>
      <c r="E169" s="28">
        <f t="shared" si="62"/>
        <v>0</v>
      </c>
      <c r="F169" s="28">
        <f t="shared" si="63"/>
        <v>0</v>
      </c>
      <c r="G169" s="2"/>
      <c r="H169" s="30">
        <f t="shared" si="73"/>
        <v>160</v>
      </c>
      <c r="I169" s="28">
        <f t="shared" si="54"/>
        <v>0</v>
      </c>
      <c r="J169" s="28">
        <f t="shared" si="55"/>
        <v>0</v>
      </c>
      <c r="K169" s="28">
        <f t="shared" si="64"/>
        <v>0</v>
      </c>
      <c r="L169" s="28">
        <f t="shared" si="65"/>
        <v>0</v>
      </c>
      <c r="M169" s="2"/>
      <c r="N169" s="30">
        <f t="shared" si="74"/>
        <v>160</v>
      </c>
      <c r="O169" s="28">
        <f t="shared" si="56"/>
        <v>0</v>
      </c>
      <c r="P169" s="28">
        <f t="shared" si="57"/>
        <v>0</v>
      </c>
      <c r="Q169" s="28">
        <f t="shared" si="66"/>
        <v>0</v>
      </c>
      <c r="R169" s="28">
        <f t="shared" si="67"/>
        <v>0</v>
      </c>
      <c r="S169" s="2"/>
      <c r="T169" s="30">
        <f t="shared" si="75"/>
        <v>160</v>
      </c>
      <c r="U169" s="28">
        <f t="shared" si="58"/>
        <v>0</v>
      </c>
      <c r="V169" s="28">
        <f t="shared" si="59"/>
        <v>0</v>
      </c>
      <c r="W169" s="28">
        <f t="shared" si="68"/>
        <v>0</v>
      </c>
      <c r="X169" s="28">
        <f t="shared" si="69"/>
        <v>0</v>
      </c>
      <c r="Y169" s="2"/>
      <c r="Z169" s="30">
        <f t="shared" si="76"/>
        <v>160</v>
      </c>
      <c r="AA169" s="28">
        <f t="shared" si="60"/>
        <v>0</v>
      </c>
      <c r="AB169" s="28">
        <f t="shared" si="61"/>
        <v>0</v>
      </c>
      <c r="AC169" s="28">
        <f t="shared" si="70"/>
        <v>0</v>
      </c>
      <c r="AD169" s="28">
        <f t="shared" si="71"/>
        <v>0</v>
      </c>
      <c r="AF169" s="2"/>
      <c r="AG169" s="2"/>
      <c r="AH169" s="2"/>
    </row>
    <row r="170" spans="1:34" s="1" customFormat="1" ht="20.100000000000001" customHeight="1" x14ac:dyDescent="0.3">
      <c r="A170" s="2"/>
      <c r="B170" s="30">
        <f t="shared" si="72"/>
        <v>161</v>
      </c>
      <c r="C170" s="28">
        <f t="shared" si="52"/>
        <v>0</v>
      </c>
      <c r="D170" s="28">
        <f t="shared" si="53"/>
        <v>0</v>
      </c>
      <c r="E170" s="28">
        <f t="shared" si="62"/>
        <v>0</v>
      </c>
      <c r="F170" s="28">
        <f t="shared" si="63"/>
        <v>0</v>
      </c>
      <c r="G170" s="2"/>
      <c r="H170" s="30">
        <f t="shared" si="73"/>
        <v>161</v>
      </c>
      <c r="I170" s="28">
        <f t="shared" si="54"/>
        <v>0</v>
      </c>
      <c r="J170" s="28">
        <f t="shared" si="55"/>
        <v>0</v>
      </c>
      <c r="K170" s="28">
        <f t="shared" si="64"/>
        <v>0</v>
      </c>
      <c r="L170" s="28">
        <f t="shared" si="65"/>
        <v>0</v>
      </c>
      <c r="M170" s="2"/>
      <c r="N170" s="30">
        <f t="shared" si="74"/>
        <v>161</v>
      </c>
      <c r="O170" s="28">
        <f t="shared" si="56"/>
        <v>0</v>
      </c>
      <c r="P170" s="28">
        <f t="shared" si="57"/>
        <v>0</v>
      </c>
      <c r="Q170" s="28">
        <f t="shared" si="66"/>
        <v>0</v>
      </c>
      <c r="R170" s="28">
        <f t="shared" si="67"/>
        <v>0</v>
      </c>
      <c r="S170" s="2"/>
      <c r="T170" s="30">
        <f t="shared" si="75"/>
        <v>161</v>
      </c>
      <c r="U170" s="28">
        <f t="shared" si="58"/>
        <v>0</v>
      </c>
      <c r="V170" s="28">
        <f t="shared" si="59"/>
        <v>0</v>
      </c>
      <c r="W170" s="28">
        <f t="shared" si="68"/>
        <v>0</v>
      </c>
      <c r="X170" s="28">
        <f t="shared" si="69"/>
        <v>0</v>
      </c>
      <c r="Y170" s="2"/>
      <c r="Z170" s="30">
        <f t="shared" si="76"/>
        <v>161</v>
      </c>
      <c r="AA170" s="28">
        <f t="shared" si="60"/>
        <v>0</v>
      </c>
      <c r="AB170" s="28">
        <f t="shared" si="61"/>
        <v>0</v>
      </c>
      <c r="AC170" s="28">
        <f t="shared" si="70"/>
        <v>0</v>
      </c>
      <c r="AD170" s="28">
        <f t="shared" si="71"/>
        <v>0</v>
      </c>
      <c r="AF170" s="2"/>
      <c r="AG170" s="2"/>
      <c r="AH170" s="2"/>
    </row>
    <row r="171" spans="1:34" s="1" customFormat="1" ht="20.100000000000001" customHeight="1" x14ac:dyDescent="0.3">
      <c r="A171" s="2"/>
      <c r="B171" s="30">
        <f t="shared" si="72"/>
        <v>162</v>
      </c>
      <c r="C171" s="28">
        <f t="shared" si="52"/>
        <v>0</v>
      </c>
      <c r="D171" s="28">
        <f t="shared" si="53"/>
        <v>0</v>
      </c>
      <c r="E171" s="28">
        <f t="shared" si="62"/>
        <v>0</v>
      </c>
      <c r="F171" s="28">
        <f t="shared" si="63"/>
        <v>0</v>
      </c>
      <c r="G171" s="2"/>
      <c r="H171" s="30">
        <f t="shared" si="73"/>
        <v>162</v>
      </c>
      <c r="I171" s="28">
        <f t="shared" si="54"/>
        <v>0</v>
      </c>
      <c r="J171" s="28">
        <f t="shared" si="55"/>
        <v>0</v>
      </c>
      <c r="K171" s="28">
        <f t="shared" si="64"/>
        <v>0</v>
      </c>
      <c r="L171" s="28">
        <f t="shared" si="65"/>
        <v>0</v>
      </c>
      <c r="M171" s="2"/>
      <c r="N171" s="30">
        <f t="shared" si="74"/>
        <v>162</v>
      </c>
      <c r="O171" s="28">
        <f t="shared" si="56"/>
        <v>0</v>
      </c>
      <c r="P171" s="28">
        <f t="shared" si="57"/>
        <v>0</v>
      </c>
      <c r="Q171" s="28">
        <f t="shared" si="66"/>
        <v>0</v>
      </c>
      <c r="R171" s="28">
        <f t="shared" si="67"/>
        <v>0</v>
      </c>
      <c r="S171" s="2"/>
      <c r="T171" s="30">
        <f t="shared" si="75"/>
        <v>162</v>
      </c>
      <c r="U171" s="28">
        <f t="shared" si="58"/>
        <v>0</v>
      </c>
      <c r="V171" s="28">
        <f t="shared" si="59"/>
        <v>0</v>
      </c>
      <c r="W171" s="28">
        <f t="shared" si="68"/>
        <v>0</v>
      </c>
      <c r="X171" s="28">
        <f t="shared" si="69"/>
        <v>0</v>
      </c>
      <c r="Y171" s="2"/>
      <c r="Z171" s="30">
        <f t="shared" si="76"/>
        <v>162</v>
      </c>
      <c r="AA171" s="28">
        <f t="shared" si="60"/>
        <v>0</v>
      </c>
      <c r="AB171" s="28">
        <f t="shared" si="61"/>
        <v>0</v>
      </c>
      <c r="AC171" s="28">
        <f t="shared" si="70"/>
        <v>0</v>
      </c>
      <c r="AD171" s="28">
        <f t="shared" si="71"/>
        <v>0</v>
      </c>
      <c r="AF171" s="2"/>
      <c r="AG171" s="2"/>
      <c r="AH171" s="2"/>
    </row>
    <row r="172" spans="1:34" s="1" customFormat="1" ht="20.100000000000001" customHeight="1" x14ac:dyDescent="0.3">
      <c r="A172" s="2"/>
      <c r="B172" s="30">
        <f t="shared" si="72"/>
        <v>163</v>
      </c>
      <c r="C172" s="28">
        <f t="shared" si="52"/>
        <v>0</v>
      </c>
      <c r="D172" s="28">
        <f t="shared" si="53"/>
        <v>0</v>
      </c>
      <c r="E172" s="28">
        <f t="shared" si="62"/>
        <v>0</v>
      </c>
      <c r="F172" s="28">
        <f t="shared" si="63"/>
        <v>0</v>
      </c>
      <c r="G172" s="2"/>
      <c r="H172" s="30">
        <f t="shared" si="73"/>
        <v>163</v>
      </c>
      <c r="I172" s="28">
        <f t="shared" si="54"/>
        <v>0</v>
      </c>
      <c r="J172" s="28">
        <f t="shared" si="55"/>
        <v>0</v>
      </c>
      <c r="K172" s="28">
        <f t="shared" si="64"/>
        <v>0</v>
      </c>
      <c r="L172" s="28">
        <f t="shared" si="65"/>
        <v>0</v>
      </c>
      <c r="M172" s="2"/>
      <c r="N172" s="30">
        <f t="shared" si="74"/>
        <v>163</v>
      </c>
      <c r="O172" s="28">
        <f t="shared" si="56"/>
        <v>0</v>
      </c>
      <c r="P172" s="28">
        <f t="shared" si="57"/>
        <v>0</v>
      </c>
      <c r="Q172" s="28">
        <f t="shared" si="66"/>
        <v>0</v>
      </c>
      <c r="R172" s="28">
        <f t="shared" si="67"/>
        <v>0</v>
      </c>
      <c r="S172" s="2"/>
      <c r="T172" s="30">
        <f t="shared" si="75"/>
        <v>163</v>
      </c>
      <c r="U172" s="28">
        <f t="shared" si="58"/>
        <v>0</v>
      </c>
      <c r="V172" s="28">
        <f t="shared" si="59"/>
        <v>0</v>
      </c>
      <c r="W172" s="28">
        <f t="shared" si="68"/>
        <v>0</v>
      </c>
      <c r="X172" s="28">
        <f t="shared" si="69"/>
        <v>0</v>
      </c>
      <c r="Y172" s="2"/>
      <c r="Z172" s="30">
        <f t="shared" si="76"/>
        <v>163</v>
      </c>
      <c r="AA172" s="28">
        <f t="shared" si="60"/>
        <v>0</v>
      </c>
      <c r="AB172" s="28">
        <f t="shared" si="61"/>
        <v>0</v>
      </c>
      <c r="AC172" s="28">
        <f t="shared" si="70"/>
        <v>0</v>
      </c>
      <c r="AD172" s="28">
        <f t="shared" si="71"/>
        <v>0</v>
      </c>
      <c r="AF172" s="2"/>
      <c r="AG172" s="2"/>
      <c r="AH172" s="2"/>
    </row>
    <row r="173" spans="1:34" s="1" customFormat="1" ht="20.100000000000001" customHeight="1" x14ac:dyDescent="0.3">
      <c r="A173" s="2"/>
      <c r="B173" s="30">
        <f t="shared" si="72"/>
        <v>164</v>
      </c>
      <c r="C173" s="28">
        <f t="shared" si="52"/>
        <v>0</v>
      </c>
      <c r="D173" s="28">
        <f t="shared" si="53"/>
        <v>0</v>
      </c>
      <c r="E173" s="28">
        <f t="shared" si="62"/>
        <v>0</v>
      </c>
      <c r="F173" s="28">
        <f t="shared" si="63"/>
        <v>0</v>
      </c>
      <c r="G173" s="2"/>
      <c r="H173" s="30">
        <f t="shared" si="73"/>
        <v>164</v>
      </c>
      <c r="I173" s="28">
        <f t="shared" si="54"/>
        <v>0</v>
      </c>
      <c r="J173" s="28">
        <f t="shared" si="55"/>
        <v>0</v>
      </c>
      <c r="K173" s="28">
        <f t="shared" si="64"/>
        <v>0</v>
      </c>
      <c r="L173" s="28">
        <f t="shared" si="65"/>
        <v>0</v>
      </c>
      <c r="M173" s="2"/>
      <c r="N173" s="30">
        <f t="shared" si="74"/>
        <v>164</v>
      </c>
      <c r="O173" s="28">
        <f t="shared" si="56"/>
        <v>0</v>
      </c>
      <c r="P173" s="28">
        <f t="shared" si="57"/>
        <v>0</v>
      </c>
      <c r="Q173" s="28">
        <f t="shared" si="66"/>
        <v>0</v>
      </c>
      <c r="R173" s="28">
        <f t="shared" si="67"/>
        <v>0</v>
      </c>
      <c r="S173" s="2"/>
      <c r="T173" s="30">
        <f t="shared" si="75"/>
        <v>164</v>
      </c>
      <c r="U173" s="28">
        <f t="shared" si="58"/>
        <v>0</v>
      </c>
      <c r="V173" s="28">
        <f t="shared" si="59"/>
        <v>0</v>
      </c>
      <c r="W173" s="28">
        <f t="shared" si="68"/>
        <v>0</v>
      </c>
      <c r="X173" s="28">
        <f t="shared" si="69"/>
        <v>0</v>
      </c>
      <c r="Y173" s="2"/>
      <c r="Z173" s="30">
        <f t="shared" si="76"/>
        <v>164</v>
      </c>
      <c r="AA173" s="28">
        <f t="shared" si="60"/>
        <v>0</v>
      </c>
      <c r="AB173" s="28">
        <f t="shared" si="61"/>
        <v>0</v>
      </c>
      <c r="AC173" s="28">
        <f t="shared" si="70"/>
        <v>0</v>
      </c>
      <c r="AD173" s="28">
        <f t="shared" si="71"/>
        <v>0</v>
      </c>
      <c r="AF173" s="2"/>
      <c r="AG173" s="2"/>
      <c r="AH173" s="2"/>
    </row>
    <row r="174" spans="1:34" s="1" customFormat="1" ht="20.100000000000001" customHeight="1" x14ac:dyDescent="0.3">
      <c r="A174" s="2"/>
      <c r="B174" s="30">
        <f t="shared" si="72"/>
        <v>165</v>
      </c>
      <c r="C174" s="28">
        <f t="shared" si="52"/>
        <v>0</v>
      </c>
      <c r="D174" s="28">
        <f t="shared" si="53"/>
        <v>0</v>
      </c>
      <c r="E174" s="28">
        <f t="shared" si="62"/>
        <v>0</v>
      </c>
      <c r="F174" s="28">
        <f t="shared" si="63"/>
        <v>0</v>
      </c>
      <c r="G174" s="2"/>
      <c r="H174" s="30">
        <f t="shared" si="73"/>
        <v>165</v>
      </c>
      <c r="I174" s="28">
        <f t="shared" si="54"/>
        <v>0</v>
      </c>
      <c r="J174" s="28">
        <f t="shared" si="55"/>
        <v>0</v>
      </c>
      <c r="K174" s="28">
        <f t="shared" si="64"/>
        <v>0</v>
      </c>
      <c r="L174" s="28">
        <f t="shared" si="65"/>
        <v>0</v>
      </c>
      <c r="M174" s="2"/>
      <c r="N174" s="30">
        <f t="shared" si="74"/>
        <v>165</v>
      </c>
      <c r="O174" s="28">
        <f t="shared" si="56"/>
        <v>0</v>
      </c>
      <c r="P174" s="28">
        <f t="shared" si="57"/>
        <v>0</v>
      </c>
      <c r="Q174" s="28">
        <f t="shared" si="66"/>
        <v>0</v>
      </c>
      <c r="R174" s="28">
        <f t="shared" si="67"/>
        <v>0</v>
      </c>
      <c r="S174" s="2"/>
      <c r="T174" s="30">
        <f t="shared" si="75"/>
        <v>165</v>
      </c>
      <c r="U174" s="28">
        <f t="shared" si="58"/>
        <v>0</v>
      </c>
      <c r="V174" s="28">
        <f t="shared" si="59"/>
        <v>0</v>
      </c>
      <c r="W174" s="28">
        <f t="shared" si="68"/>
        <v>0</v>
      </c>
      <c r="X174" s="28">
        <f t="shared" si="69"/>
        <v>0</v>
      </c>
      <c r="Y174" s="2"/>
      <c r="Z174" s="30">
        <f t="shared" si="76"/>
        <v>165</v>
      </c>
      <c r="AA174" s="28">
        <f t="shared" si="60"/>
        <v>0</v>
      </c>
      <c r="AB174" s="28">
        <f t="shared" si="61"/>
        <v>0</v>
      </c>
      <c r="AC174" s="28">
        <f t="shared" si="70"/>
        <v>0</v>
      </c>
      <c r="AD174" s="28">
        <f t="shared" si="71"/>
        <v>0</v>
      </c>
      <c r="AF174" s="2"/>
      <c r="AG174" s="2"/>
      <c r="AH174" s="2"/>
    </row>
    <row r="175" spans="1:34" s="1" customFormat="1" ht="20.100000000000001" customHeight="1" x14ac:dyDescent="0.3">
      <c r="A175" s="2"/>
      <c r="B175" s="30">
        <f t="shared" si="72"/>
        <v>166</v>
      </c>
      <c r="C175" s="28">
        <f t="shared" si="52"/>
        <v>0</v>
      </c>
      <c r="D175" s="28">
        <f t="shared" si="53"/>
        <v>0</v>
      </c>
      <c r="E175" s="28">
        <f t="shared" si="62"/>
        <v>0</v>
      </c>
      <c r="F175" s="28">
        <f t="shared" si="63"/>
        <v>0</v>
      </c>
      <c r="G175" s="2"/>
      <c r="H175" s="30">
        <f t="shared" si="73"/>
        <v>166</v>
      </c>
      <c r="I175" s="28">
        <f t="shared" si="54"/>
        <v>0</v>
      </c>
      <c r="J175" s="28">
        <f t="shared" si="55"/>
        <v>0</v>
      </c>
      <c r="K175" s="28">
        <f t="shared" si="64"/>
        <v>0</v>
      </c>
      <c r="L175" s="28">
        <f t="shared" si="65"/>
        <v>0</v>
      </c>
      <c r="M175" s="2"/>
      <c r="N175" s="30">
        <f t="shared" si="74"/>
        <v>166</v>
      </c>
      <c r="O175" s="28">
        <f t="shared" si="56"/>
        <v>0</v>
      </c>
      <c r="P175" s="28">
        <f t="shared" si="57"/>
        <v>0</v>
      </c>
      <c r="Q175" s="28">
        <f t="shared" si="66"/>
        <v>0</v>
      </c>
      <c r="R175" s="28">
        <f t="shared" si="67"/>
        <v>0</v>
      </c>
      <c r="S175" s="2"/>
      <c r="T175" s="30">
        <f t="shared" si="75"/>
        <v>166</v>
      </c>
      <c r="U175" s="28">
        <f t="shared" si="58"/>
        <v>0</v>
      </c>
      <c r="V175" s="28">
        <f t="shared" si="59"/>
        <v>0</v>
      </c>
      <c r="W175" s="28">
        <f t="shared" si="68"/>
        <v>0</v>
      </c>
      <c r="X175" s="28">
        <f t="shared" si="69"/>
        <v>0</v>
      </c>
      <c r="Y175" s="2"/>
      <c r="Z175" s="30">
        <f t="shared" si="76"/>
        <v>166</v>
      </c>
      <c r="AA175" s="28">
        <f t="shared" si="60"/>
        <v>0</v>
      </c>
      <c r="AB175" s="28">
        <f t="shared" si="61"/>
        <v>0</v>
      </c>
      <c r="AC175" s="28">
        <f t="shared" si="70"/>
        <v>0</v>
      </c>
      <c r="AD175" s="28">
        <f t="shared" si="71"/>
        <v>0</v>
      </c>
      <c r="AF175" s="2"/>
      <c r="AG175" s="2"/>
      <c r="AH175" s="2"/>
    </row>
    <row r="176" spans="1:34" s="1" customFormat="1" ht="20.100000000000001" customHeight="1" x14ac:dyDescent="0.3">
      <c r="A176" s="2"/>
      <c r="B176" s="30">
        <f t="shared" si="72"/>
        <v>167</v>
      </c>
      <c r="C176" s="28">
        <f t="shared" si="52"/>
        <v>0</v>
      </c>
      <c r="D176" s="28">
        <f t="shared" si="53"/>
        <v>0</v>
      </c>
      <c r="E176" s="28">
        <f t="shared" si="62"/>
        <v>0</v>
      </c>
      <c r="F176" s="28">
        <f t="shared" si="63"/>
        <v>0</v>
      </c>
      <c r="G176" s="2"/>
      <c r="H176" s="30">
        <f t="shared" si="73"/>
        <v>167</v>
      </c>
      <c r="I176" s="28">
        <f t="shared" si="54"/>
        <v>0</v>
      </c>
      <c r="J176" s="28">
        <f t="shared" si="55"/>
        <v>0</v>
      </c>
      <c r="K176" s="28">
        <f t="shared" si="64"/>
        <v>0</v>
      </c>
      <c r="L176" s="28">
        <f t="shared" si="65"/>
        <v>0</v>
      </c>
      <c r="M176" s="2"/>
      <c r="N176" s="30">
        <f t="shared" si="74"/>
        <v>167</v>
      </c>
      <c r="O176" s="28">
        <f t="shared" si="56"/>
        <v>0</v>
      </c>
      <c r="P176" s="28">
        <f t="shared" si="57"/>
        <v>0</v>
      </c>
      <c r="Q176" s="28">
        <f t="shared" si="66"/>
        <v>0</v>
      </c>
      <c r="R176" s="28">
        <f t="shared" si="67"/>
        <v>0</v>
      </c>
      <c r="S176" s="2"/>
      <c r="T176" s="30">
        <f t="shared" si="75"/>
        <v>167</v>
      </c>
      <c r="U176" s="28">
        <f t="shared" si="58"/>
        <v>0</v>
      </c>
      <c r="V176" s="28">
        <f t="shared" si="59"/>
        <v>0</v>
      </c>
      <c r="W176" s="28">
        <f t="shared" si="68"/>
        <v>0</v>
      </c>
      <c r="X176" s="28">
        <f t="shared" si="69"/>
        <v>0</v>
      </c>
      <c r="Y176" s="2"/>
      <c r="Z176" s="30">
        <f t="shared" si="76"/>
        <v>167</v>
      </c>
      <c r="AA176" s="28">
        <f t="shared" si="60"/>
        <v>0</v>
      </c>
      <c r="AB176" s="28">
        <f t="shared" si="61"/>
        <v>0</v>
      </c>
      <c r="AC176" s="28">
        <f t="shared" si="70"/>
        <v>0</v>
      </c>
      <c r="AD176" s="28">
        <f t="shared" si="71"/>
        <v>0</v>
      </c>
      <c r="AF176" s="2"/>
      <c r="AG176" s="2"/>
      <c r="AH176" s="2"/>
    </row>
    <row r="177" spans="1:34" s="1" customFormat="1" ht="20.100000000000001" customHeight="1" x14ac:dyDescent="0.3">
      <c r="A177" s="2"/>
      <c r="B177" s="30">
        <f t="shared" si="72"/>
        <v>168</v>
      </c>
      <c r="C177" s="28">
        <f t="shared" si="52"/>
        <v>0</v>
      </c>
      <c r="D177" s="28">
        <f t="shared" si="53"/>
        <v>0</v>
      </c>
      <c r="E177" s="28">
        <f t="shared" si="62"/>
        <v>0</v>
      </c>
      <c r="F177" s="28">
        <f t="shared" si="63"/>
        <v>0</v>
      </c>
      <c r="G177" s="2"/>
      <c r="H177" s="30">
        <f t="shared" si="73"/>
        <v>168</v>
      </c>
      <c r="I177" s="28">
        <f t="shared" si="54"/>
        <v>0</v>
      </c>
      <c r="J177" s="28">
        <f t="shared" si="55"/>
        <v>0</v>
      </c>
      <c r="K177" s="28">
        <f t="shared" si="64"/>
        <v>0</v>
      </c>
      <c r="L177" s="28">
        <f t="shared" si="65"/>
        <v>0</v>
      </c>
      <c r="M177" s="2"/>
      <c r="N177" s="30">
        <f t="shared" si="74"/>
        <v>168</v>
      </c>
      <c r="O177" s="28">
        <f t="shared" si="56"/>
        <v>0</v>
      </c>
      <c r="P177" s="28">
        <f t="shared" si="57"/>
        <v>0</v>
      </c>
      <c r="Q177" s="28">
        <f t="shared" si="66"/>
        <v>0</v>
      </c>
      <c r="R177" s="28">
        <f t="shared" si="67"/>
        <v>0</v>
      </c>
      <c r="S177" s="2"/>
      <c r="T177" s="30">
        <f t="shared" si="75"/>
        <v>168</v>
      </c>
      <c r="U177" s="28">
        <f t="shared" si="58"/>
        <v>0</v>
      </c>
      <c r="V177" s="28">
        <f t="shared" si="59"/>
        <v>0</v>
      </c>
      <c r="W177" s="28">
        <f t="shared" si="68"/>
        <v>0</v>
      </c>
      <c r="X177" s="28">
        <f t="shared" si="69"/>
        <v>0</v>
      </c>
      <c r="Y177" s="2"/>
      <c r="Z177" s="30">
        <f t="shared" si="76"/>
        <v>168</v>
      </c>
      <c r="AA177" s="28">
        <f t="shared" si="60"/>
        <v>0</v>
      </c>
      <c r="AB177" s="28">
        <f t="shared" si="61"/>
        <v>0</v>
      </c>
      <c r="AC177" s="28">
        <f t="shared" si="70"/>
        <v>0</v>
      </c>
      <c r="AD177" s="28">
        <f t="shared" si="71"/>
        <v>0</v>
      </c>
      <c r="AF177" s="2"/>
      <c r="AG177" s="2"/>
      <c r="AH177" s="2"/>
    </row>
    <row r="178" spans="1:34" s="1" customFormat="1" ht="20.100000000000001" customHeight="1" x14ac:dyDescent="0.3">
      <c r="A178" s="2"/>
      <c r="B178" s="30">
        <f t="shared" si="72"/>
        <v>169</v>
      </c>
      <c r="C178" s="28">
        <f t="shared" si="52"/>
        <v>0</v>
      </c>
      <c r="D178" s="28">
        <f t="shared" si="53"/>
        <v>0</v>
      </c>
      <c r="E178" s="28">
        <f t="shared" si="62"/>
        <v>0</v>
      </c>
      <c r="F178" s="28">
        <f t="shared" si="63"/>
        <v>0</v>
      </c>
      <c r="G178" s="2"/>
      <c r="H178" s="30">
        <f t="shared" si="73"/>
        <v>169</v>
      </c>
      <c r="I178" s="28">
        <f t="shared" si="54"/>
        <v>0</v>
      </c>
      <c r="J178" s="28">
        <f t="shared" si="55"/>
        <v>0</v>
      </c>
      <c r="K178" s="28">
        <f t="shared" si="64"/>
        <v>0</v>
      </c>
      <c r="L178" s="28">
        <f t="shared" si="65"/>
        <v>0</v>
      </c>
      <c r="M178" s="2"/>
      <c r="N178" s="30">
        <f t="shared" si="74"/>
        <v>169</v>
      </c>
      <c r="O178" s="28">
        <f t="shared" si="56"/>
        <v>0</v>
      </c>
      <c r="P178" s="28">
        <f t="shared" si="57"/>
        <v>0</v>
      </c>
      <c r="Q178" s="28">
        <f t="shared" si="66"/>
        <v>0</v>
      </c>
      <c r="R178" s="28">
        <f t="shared" si="67"/>
        <v>0</v>
      </c>
      <c r="S178" s="2"/>
      <c r="T178" s="30">
        <f t="shared" si="75"/>
        <v>169</v>
      </c>
      <c r="U178" s="28">
        <f t="shared" si="58"/>
        <v>0</v>
      </c>
      <c r="V178" s="28">
        <f t="shared" si="59"/>
        <v>0</v>
      </c>
      <c r="W178" s="28">
        <f t="shared" si="68"/>
        <v>0</v>
      </c>
      <c r="X178" s="28">
        <f t="shared" si="69"/>
        <v>0</v>
      </c>
      <c r="Y178" s="2"/>
      <c r="Z178" s="30">
        <f t="shared" si="76"/>
        <v>169</v>
      </c>
      <c r="AA178" s="28">
        <f t="shared" si="60"/>
        <v>0</v>
      </c>
      <c r="AB178" s="28">
        <f t="shared" si="61"/>
        <v>0</v>
      </c>
      <c r="AC178" s="28">
        <f t="shared" si="70"/>
        <v>0</v>
      </c>
      <c r="AD178" s="28">
        <f t="shared" si="71"/>
        <v>0</v>
      </c>
      <c r="AF178" s="2"/>
      <c r="AG178" s="2"/>
      <c r="AH178" s="2"/>
    </row>
    <row r="179" spans="1:34" s="1" customFormat="1" ht="20.100000000000001" customHeight="1" x14ac:dyDescent="0.3">
      <c r="A179" s="2"/>
      <c r="B179" s="30">
        <f t="shared" si="72"/>
        <v>170</v>
      </c>
      <c r="C179" s="28">
        <f t="shared" si="52"/>
        <v>0</v>
      </c>
      <c r="D179" s="28">
        <f t="shared" si="53"/>
        <v>0</v>
      </c>
      <c r="E179" s="28">
        <f t="shared" si="62"/>
        <v>0</v>
      </c>
      <c r="F179" s="28">
        <f t="shared" si="63"/>
        <v>0</v>
      </c>
      <c r="G179" s="2"/>
      <c r="H179" s="30">
        <f t="shared" si="73"/>
        <v>170</v>
      </c>
      <c r="I179" s="28">
        <f t="shared" si="54"/>
        <v>0</v>
      </c>
      <c r="J179" s="28">
        <f t="shared" si="55"/>
        <v>0</v>
      </c>
      <c r="K179" s="28">
        <f t="shared" si="64"/>
        <v>0</v>
      </c>
      <c r="L179" s="28">
        <f t="shared" si="65"/>
        <v>0</v>
      </c>
      <c r="M179" s="2"/>
      <c r="N179" s="30">
        <f t="shared" si="74"/>
        <v>170</v>
      </c>
      <c r="O179" s="28">
        <f t="shared" si="56"/>
        <v>0</v>
      </c>
      <c r="P179" s="28">
        <f t="shared" si="57"/>
        <v>0</v>
      </c>
      <c r="Q179" s="28">
        <f t="shared" si="66"/>
        <v>0</v>
      </c>
      <c r="R179" s="28">
        <f t="shared" si="67"/>
        <v>0</v>
      </c>
      <c r="S179" s="2"/>
      <c r="T179" s="30">
        <f t="shared" si="75"/>
        <v>170</v>
      </c>
      <c r="U179" s="28">
        <f t="shared" si="58"/>
        <v>0</v>
      </c>
      <c r="V179" s="28">
        <f t="shared" si="59"/>
        <v>0</v>
      </c>
      <c r="W179" s="28">
        <f t="shared" si="68"/>
        <v>0</v>
      </c>
      <c r="X179" s="28">
        <f t="shared" si="69"/>
        <v>0</v>
      </c>
      <c r="Y179" s="2"/>
      <c r="Z179" s="30">
        <f t="shared" si="76"/>
        <v>170</v>
      </c>
      <c r="AA179" s="28">
        <f t="shared" si="60"/>
        <v>0</v>
      </c>
      <c r="AB179" s="28">
        <f t="shared" si="61"/>
        <v>0</v>
      </c>
      <c r="AC179" s="28">
        <f t="shared" si="70"/>
        <v>0</v>
      </c>
      <c r="AD179" s="28">
        <f t="shared" si="71"/>
        <v>0</v>
      </c>
      <c r="AF179" s="2"/>
      <c r="AG179" s="2"/>
      <c r="AH179" s="2"/>
    </row>
    <row r="180" spans="1:34" s="1" customFormat="1" ht="20.100000000000001" customHeight="1" x14ac:dyDescent="0.3">
      <c r="A180" s="2"/>
      <c r="B180" s="30">
        <f t="shared" si="72"/>
        <v>171</v>
      </c>
      <c r="C180" s="28">
        <f t="shared" si="52"/>
        <v>0</v>
      </c>
      <c r="D180" s="28">
        <f t="shared" si="53"/>
        <v>0</v>
      </c>
      <c r="E180" s="28">
        <f t="shared" si="62"/>
        <v>0</v>
      </c>
      <c r="F180" s="28">
        <f t="shared" si="63"/>
        <v>0</v>
      </c>
      <c r="G180" s="2"/>
      <c r="H180" s="30">
        <f t="shared" si="73"/>
        <v>171</v>
      </c>
      <c r="I180" s="28">
        <f t="shared" si="54"/>
        <v>0</v>
      </c>
      <c r="J180" s="28">
        <f t="shared" si="55"/>
        <v>0</v>
      </c>
      <c r="K180" s="28">
        <f t="shared" si="64"/>
        <v>0</v>
      </c>
      <c r="L180" s="28">
        <f t="shared" si="65"/>
        <v>0</v>
      </c>
      <c r="M180" s="2"/>
      <c r="N180" s="30">
        <f t="shared" si="74"/>
        <v>171</v>
      </c>
      <c r="O180" s="28">
        <f t="shared" si="56"/>
        <v>0</v>
      </c>
      <c r="P180" s="28">
        <f t="shared" si="57"/>
        <v>0</v>
      </c>
      <c r="Q180" s="28">
        <f t="shared" si="66"/>
        <v>0</v>
      </c>
      <c r="R180" s="28">
        <f t="shared" si="67"/>
        <v>0</v>
      </c>
      <c r="S180" s="2"/>
      <c r="T180" s="30">
        <f t="shared" si="75"/>
        <v>171</v>
      </c>
      <c r="U180" s="28">
        <f t="shared" si="58"/>
        <v>0</v>
      </c>
      <c r="V180" s="28">
        <f t="shared" si="59"/>
        <v>0</v>
      </c>
      <c r="W180" s="28">
        <f t="shared" si="68"/>
        <v>0</v>
      </c>
      <c r="X180" s="28">
        <f t="shared" si="69"/>
        <v>0</v>
      </c>
      <c r="Y180" s="2"/>
      <c r="Z180" s="30">
        <f t="shared" si="76"/>
        <v>171</v>
      </c>
      <c r="AA180" s="28">
        <f t="shared" si="60"/>
        <v>0</v>
      </c>
      <c r="AB180" s="28">
        <f t="shared" si="61"/>
        <v>0</v>
      </c>
      <c r="AC180" s="28">
        <f t="shared" si="70"/>
        <v>0</v>
      </c>
      <c r="AD180" s="28">
        <f t="shared" si="71"/>
        <v>0</v>
      </c>
      <c r="AF180" s="2"/>
      <c r="AG180" s="2"/>
      <c r="AH180" s="2"/>
    </row>
    <row r="181" spans="1:34" s="1" customFormat="1" ht="20.100000000000001" customHeight="1" x14ac:dyDescent="0.3">
      <c r="A181" s="2"/>
      <c r="B181" s="30">
        <f t="shared" si="72"/>
        <v>172</v>
      </c>
      <c r="C181" s="28">
        <f t="shared" si="52"/>
        <v>0</v>
      </c>
      <c r="D181" s="28">
        <f t="shared" si="53"/>
        <v>0</v>
      </c>
      <c r="E181" s="28">
        <f t="shared" si="62"/>
        <v>0</v>
      </c>
      <c r="F181" s="28">
        <f t="shared" si="63"/>
        <v>0</v>
      </c>
      <c r="G181" s="2"/>
      <c r="H181" s="30">
        <f t="shared" si="73"/>
        <v>172</v>
      </c>
      <c r="I181" s="28">
        <f t="shared" si="54"/>
        <v>0</v>
      </c>
      <c r="J181" s="28">
        <f t="shared" si="55"/>
        <v>0</v>
      </c>
      <c r="K181" s="28">
        <f t="shared" si="64"/>
        <v>0</v>
      </c>
      <c r="L181" s="28">
        <f t="shared" si="65"/>
        <v>0</v>
      </c>
      <c r="M181" s="2"/>
      <c r="N181" s="30">
        <f t="shared" si="74"/>
        <v>172</v>
      </c>
      <c r="O181" s="28">
        <f t="shared" si="56"/>
        <v>0</v>
      </c>
      <c r="P181" s="28">
        <f t="shared" si="57"/>
        <v>0</v>
      </c>
      <c r="Q181" s="28">
        <f t="shared" si="66"/>
        <v>0</v>
      </c>
      <c r="R181" s="28">
        <f t="shared" si="67"/>
        <v>0</v>
      </c>
      <c r="S181" s="2"/>
      <c r="T181" s="30">
        <f t="shared" si="75"/>
        <v>172</v>
      </c>
      <c r="U181" s="28">
        <f t="shared" si="58"/>
        <v>0</v>
      </c>
      <c r="V181" s="28">
        <f t="shared" si="59"/>
        <v>0</v>
      </c>
      <c r="W181" s="28">
        <f t="shared" si="68"/>
        <v>0</v>
      </c>
      <c r="X181" s="28">
        <f t="shared" si="69"/>
        <v>0</v>
      </c>
      <c r="Y181" s="2"/>
      <c r="Z181" s="30">
        <f t="shared" si="76"/>
        <v>172</v>
      </c>
      <c r="AA181" s="28">
        <f t="shared" si="60"/>
        <v>0</v>
      </c>
      <c r="AB181" s="28">
        <f t="shared" si="61"/>
        <v>0</v>
      </c>
      <c r="AC181" s="28">
        <f t="shared" si="70"/>
        <v>0</v>
      </c>
      <c r="AD181" s="28">
        <f t="shared" si="71"/>
        <v>0</v>
      </c>
      <c r="AF181" s="2"/>
      <c r="AG181" s="2"/>
      <c r="AH181" s="2"/>
    </row>
    <row r="182" spans="1:34" s="1" customFormat="1" ht="20.100000000000001" customHeight="1" x14ac:dyDescent="0.3">
      <c r="A182" s="2"/>
      <c r="B182" s="30">
        <f t="shared" si="72"/>
        <v>173</v>
      </c>
      <c r="C182" s="28">
        <f t="shared" si="52"/>
        <v>0</v>
      </c>
      <c r="D182" s="28">
        <f t="shared" si="53"/>
        <v>0</v>
      </c>
      <c r="E182" s="28">
        <f t="shared" si="62"/>
        <v>0</v>
      </c>
      <c r="F182" s="28">
        <f t="shared" si="63"/>
        <v>0</v>
      </c>
      <c r="G182" s="2"/>
      <c r="H182" s="30">
        <f t="shared" si="73"/>
        <v>173</v>
      </c>
      <c r="I182" s="28">
        <f t="shared" si="54"/>
        <v>0</v>
      </c>
      <c r="J182" s="28">
        <f t="shared" si="55"/>
        <v>0</v>
      </c>
      <c r="K182" s="28">
        <f t="shared" si="64"/>
        <v>0</v>
      </c>
      <c r="L182" s="28">
        <f t="shared" si="65"/>
        <v>0</v>
      </c>
      <c r="M182" s="2"/>
      <c r="N182" s="30">
        <f t="shared" si="74"/>
        <v>173</v>
      </c>
      <c r="O182" s="28">
        <f t="shared" si="56"/>
        <v>0</v>
      </c>
      <c r="P182" s="28">
        <f t="shared" si="57"/>
        <v>0</v>
      </c>
      <c r="Q182" s="28">
        <f t="shared" si="66"/>
        <v>0</v>
      </c>
      <c r="R182" s="28">
        <f t="shared" si="67"/>
        <v>0</v>
      </c>
      <c r="S182" s="2"/>
      <c r="T182" s="30">
        <f t="shared" si="75"/>
        <v>173</v>
      </c>
      <c r="U182" s="28">
        <f t="shared" si="58"/>
        <v>0</v>
      </c>
      <c r="V182" s="28">
        <f t="shared" si="59"/>
        <v>0</v>
      </c>
      <c r="W182" s="28">
        <f t="shared" si="68"/>
        <v>0</v>
      </c>
      <c r="X182" s="28">
        <f t="shared" si="69"/>
        <v>0</v>
      </c>
      <c r="Y182" s="2"/>
      <c r="Z182" s="30">
        <f t="shared" si="76"/>
        <v>173</v>
      </c>
      <c r="AA182" s="28">
        <f t="shared" si="60"/>
        <v>0</v>
      </c>
      <c r="AB182" s="28">
        <f t="shared" si="61"/>
        <v>0</v>
      </c>
      <c r="AC182" s="28">
        <f t="shared" si="70"/>
        <v>0</v>
      </c>
      <c r="AD182" s="28">
        <f t="shared" si="71"/>
        <v>0</v>
      </c>
      <c r="AF182" s="2"/>
      <c r="AG182" s="2"/>
      <c r="AH182" s="2"/>
    </row>
    <row r="183" spans="1:34" s="1" customFormat="1" ht="20.100000000000001" customHeight="1" x14ac:dyDescent="0.3">
      <c r="A183" s="2"/>
      <c r="B183" s="30">
        <f t="shared" si="72"/>
        <v>174</v>
      </c>
      <c r="C183" s="28">
        <f t="shared" si="52"/>
        <v>0</v>
      </c>
      <c r="D183" s="28">
        <f t="shared" si="53"/>
        <v>0</v>
      </c>
      <c r="E183" s="28">
        <f t="shared" si="62"/>
        <v>0</v>
      </c>
      <c r="F183" s="28">
        <f t="shared" si="63"/>
        <v>0</v>
      </c>
      <c r="G183" s="2"/>
      <c r="H183" s="30">
        <f t="shared" si="73"/>
        <v>174</v>
      </c>
      <c r="I183" s="28">
        <f t="shared" si="54"/>
        <v>0</v>
      </c>
      <c r="J183" s="28">
        <f t="shared" si="55"/>
        <v>0</v>
      </c>
      <c r="K183" s="28">
        <f t="shared" si="64"/>
        <v>0</v>
      </c>
      <c r="L183" s="28">
        <f t="shared" si="65"/>
        <v>0</v>
      </c>
      <c r="M183" s="2"/>
      <c r="N183" s="30">
        <f t="shared" si="74"/>
        <v>174</v>
      </c>
      <c r="O183" s="28">
        <f t="shared" si="56"/>
        <v>0</v>
      </c>
      <c r="P183" s="28">
        <f t="shared" si="57"/>
        <v>0</v>
      </c>
      <c r="Q183" s="28">
        <f t="shared" si="66"/>
        <v>0</v>
      </c>
      <c r="R183" s="28">
        <f t="shared" si="67"/>
        <v>0</v>
      </c>
      <c r="S183" s="2"/>
      <c r="T183" s="30">
        <f t="shared" si="75"/>
        <v>174</v>
      </c>
      <c r="U183" s="28">
        <f t="shared" si="58"/>
        <v>0</v>
      </c>
      <c r="V183" s="28">
        <f t="shared" si="59"/>
        <v>0</v>
      </c>
      <c r="W183" s="28">
        <f t="shared" si="68"/>
        <v>0</v>
      </c>
      <c r="X183" s="28">
        <f t="shared" si="69"/>
        <v>0</v>
      </c>
      <c r="Y183" s="2"/>
      <c r="Z183" s="30">
        <f t="shared" si="76"/>
        <v>174</v>
      </c>
      <c r="AA183" s="28">
        <f t="shared" si="60"/>
        <v>0</v>
      </c>
      <c r="AB183" s="28">
        <f t="shared" si="61"/>
        <v>0</v>
      </c>
      <c r="AC183" s="28">
        <f t="shared" si="70"/>
        <v>0</v>
      </c>
      <c r="AD183" s="28">
        <f t="shared" si="71"/>
        <v>0</v>
      </c>
      <c r="AF183" s="2"/>
      <c r="AG183" s="2"/>
      <c r="AH183" s="2"/>
    </row>
    <row r="184" spans="1:34" s="1" customFormat="1" ht="20.100000000000001" customHeight="1" x14ac:dyDescent="0.3">
      <c r="A184" s="2"/>
      <c r="B184" s="30">
        <f t="shared" si="72"/>
        <v>175</v>
      </c>
      <c r="C184" s="28">
        <f t="shared" si="52"/>
        <v>0</v>
      </c>
      <c r="D184" s="28">
        <f t="shared" si="53"/>
        <v>0</v>
      </c>
      <c r="E184" s="28">
        <f t="shared" si="62"/>
        <v>0</v>
      </c>
      <c r="F184" s="28">
        <f t="shared" si="63"/>
        <v>0</v>
      </c>
      <c r="G184" s="2"/>
      <c r="H184" s="30">
        <f t="shared" si="73"/>
        <v>175</v>
      </c>
      <c r="I184" s="28">
        <f t="shared" si="54"/>
        <v>0</v>
      </c>
      <c r="J184" s="28">
        <f t="shared" si="55"/>
        <v>0</v>
      </c>
      <c r="K184" s="28">
        <f t="shared" si="64"/>
        <v>0</v>
      </c>
      <c r="L184" s="28">
        <f t="shared" si="65"/>
        <v>0</v>
      </c>
      <c r="M184" s="2"/>
      <c r="N184" s="30">
        <f t="shared" si="74"/>
        <v>175</v>
      </c>
      <c r="O184" s="28">
        <f t="shared" si="56"/>
        <v>0</v>
      </c>
      <c r="P184" s="28">
        <f t="shared" si="57"/>
        <v>0</v>
      </c>
      <c r="Q184" s="28">
        <f t="shared" si="66"/>
        <v>0</v>
      </c>
      <c r="R184" s="28">
        <f t="shared" si="67"/>
        <v>0</v>
      </c>
      <c r="S184" s="2"/>
      <c r="T184" s="30">
        <f t="shared" si="75"/>
        <v>175</v>
      </c>
      <c r="U184" s="28">
        <f t="shared" si="58"/>
        <v>0</v>
      </c>
      <c r="V184" s="28">
        <f t="shared" si="59"/>
        <v>0</v>
      </c>
      <c r="W184" s="28">
        <f t="shared" si="68"/>
        <v>0</v>
      </c>
      <c r="X184" s="28">
        <f t="shared" si="69"/>
        <v>0</v>
      </c>
      <c r="Y184" s="2"/>
      <c r="Z184" s="30">
        <f t="shared" si="76"/>
        <v>175</v>
      </c>
      <c r="AA184" s="28">
        <f t="shared" si="60"/>
        <v>0</v>
      </c>
      <c r="AB184" s="28">
        <f t="shared" si="61"/>
        <v>0</v>
      </c>
      <c r="AC184" s="28">
        <f t="shared" si="70"/>
        <v>0</v>
      </c>
      <c r="AD184" s="28">
        <f t="shared" si="71"/>
        <v>0</v>
      </c>
      <c r="AF184" s="2"/>
      <c r="AG184" s="2"/>
      <c r="AH184" s="2"/>
    </row>
    <row r="185" spans="1:34" s="1" customFormat="1" ht="20.100000000000001" customHeight="1" x14ac:dyDescent="0.3">
      <c r="A185" s="2"/>
      <c r="B185" s="30">
        <f t="shared" si="72"/>
        <v>176</v>
      </c>
      <c r="C185" s="28">
        <f t="shared" si="52"/>
        <v>0</v>
      </c>
      <c r="D185" s="28">
        <f t="shared" si="53"/>
        <v>0</v>
      </c>
      <c r="E185" s="28">
        <f t="shared" si="62"/>
        <v>0</v>
      </c>
      <c r="F185" s="28">
        <f t="shared" si="63"/>
        <v>0</v>
      </c>
      <c r="G185" s="2"/>
      <c r="H185" s="30">
        <f t="shared" si="73"/>
        <v>176</v>
      </c>
      <c r="I185" s="28">
        <f t="shared" si="54"/>
        <v>0</v>
      </c>
      <c r="J185" s="28">
        <f t="shared" si="55"/>
        <v>0</v>
      </c>
      <c r="K185" s="28">
        <f t="shared" si="64"/>
        <v>0</v>
      </c>
      <c r="L185" s="28">
        <f t="shared" si="65"/>
        <v>0</v>
      </c>
      <c r="M185" s="2"/>
      <c r="N185" s="30">
        <f t="shared" si="74"/>
        <v>176</v>
      </c>
      <c r="O185" s="28">
        <f t="shared" si="56"/>
        <v>0</v>
      </c>
      <c r="P185" s="28">
        <f t="shared" si="57"/>
        <v>0</v>
      </c>
      <c r="Q185" s="28">
        <f t="shared" si="66"/>
        <v>0</v>
      </c>
      <c r="R185" s="28">
        <f t="shared" si="67"/>
        <v>0</v>
      </c>
      <c r="S185" s="2"/>
      <c r="T185" s="30">
        <f t="shared" si="75"/>
        <v>176</v>
      </c>
      <c r="U185" s="28">
        <f t="shared" si="58"/>
        <v>0</v>
      </c>
      <c r="V185" s="28">
        <f t="shared" si="59"/>
        <v>0</v>
      </c>
      <c r="W185" s="28">
        <f t="shared" si="68"/>
        <v>0</v>
      </c>
      <c r="X185" s="28">
        <f t="shared" si="69"/>
        <v>0</v>
      </c>
      <c r="Y185" s="2"/>
      <c r="Z185" s="30">
        <f t="shared" si="76"/>
        <v>176</v>
      </c>
      <c r="AA185" s="28">
        <f t="shared" si="60"/>
        <v>0</v>
      </c>
      <c r="AB185" s="28">
        <f t="shared" si="61"/>
        <v>0</v>
      </c>
      <c r="AC185" s="28">
        <f t="shared" si="70"/>
        <v>0</v>
      </c>
      <c r="AD185" s="28">
        <f t="shared" si="71"/>
        <v>0</v>
      </c>
      <c r="AF185" s="2"/>
      <c r="AG185" s="2"/>
      <c r="AH185" s="2"/>
    </row>
    <row r="186" spans="1:34" s="1" customFormat="1" ht="20.100000000000001" customHeight="1" x14ac:dyDescent="0.3">
      <c r="A186" s="2"/>
      <c r="B186" s="30">
        <f t="shared" si="72"/>
        <v>177</v>
      </c>
      <c r="C186" s="28">
        <f t="shared" si="52"/>
        <v>0</v>
      </c>
      <c r="D186" s="28">
        <f t="shared" si="53"/>
        <v>0</v>
      </c>
      <c r="E186" s="28">
        <f t="shared" si="62"/>
        <v>0</v>
      </c>
      <c r="F186" s="28">
        <f t="shared" si="63"/>
        <v>0</v>
      </c>
      <c r="G186" s="2"/>
      <c r="H186" s="30">
        <f t="shared" si="73"/>
        <v>177</v>
      </c>
      <c r="I186" s="28">
        <f t="shared" si="54"/>
        <v>0</v>
      </c>
      <c r="J186" s="28">
        <f t="shared" si="55"/>
        <v>0</v>
      </c>
      <c r="K186" s="28">
        <f t="shared" si="64"/>
        <v>0</v>
      </c>
      <c r="L186" s="28">
        <f t="shared" si="65"/>
        <v>0</v>
      </c>
      <c r="M186" s="2"/>
      <c r="N186" s="30">
        <f t="shared" si="74"/>
        <v>177</v>
      </c>
      <c r="O186" s="28">
        <f t="shared" si="56"/>
        <v>0</v>
      </c>
      <c r="P186" s="28">
        <f t="shared" si="57"/>
        <v>0</v>
      </c>
      <c r="Q186" s="28">
        <f t="shared" si="66"/>
        <v>0</v>
      </c>
      <c r="R186" s="28">
        <f t="shared" si="67"/>
        <v>0</v>
      </c>
      <c r="S186" s="2"/>
      <c r="T186" s="30">
        <f t="shared" si="75"/>
        <v>177</v>
      </c>
      <c r="U186" s="28">
        <f t="shared" si="58"/>
        <v>0</v>
      </c>
      <c r="V186" s="28">
        <f t="shared" si="59"/>
        <v>0</v>
      </c>
      <c r="W186" s="28">
        <f t="shared" si="68"/>
        <v>0</v>
      </c>
      <c r="X186" s="28">
        <f t="shared" si="69"/>
        <v>0</v>
      </c>
      <c r="Y186" s="2"/>
      <c r="Z186" s="30">
        <f t="shared" si="76"/>
        <v>177</v>
      </c>
      <c r="AA186" s="28">
        <f t="shared" si="60"/>
        <v>0</v>
      </c>
      <c r="AB186" s="28">
        <f t="shared" si="61"/>
        <v>0</v>
      </c>
      <c r="AC186" s="28">
        <f t="shared" si="70"/>
        <v>0</v>
      </c>
      <c r="AD186" s="28">
        <f t="shared" si="71"/>
        <v>0</v>
      </c>
      <c r="AF186" s="2"/>
      <c r="AG186" s="2"/>
      <c r="AH186" s="2"/>
    </row>
    <row r="187" spans="1:34" s="7" customFormat="1" ht="20.100000000000001" customHeight="1" x14ac:dyDescent="0.25">
      <c r="B187" s="30">
        <f t="shared" si="72"/>
        <v>178</v>
      </c>
      <c r="C187" s="28">
        <f t="shared" si="52"/>
        <v>0</v>
      </c>
      <c r="D187" s="28">
        <f t="shared" si="53"/>
        <v>0</v>
      </c>
      <c r="E187" s="28">
        <f t="shared" si="62"/>
        <v>0</v>
      </c>
      <c r="F187" s="28">
        <f t="shared" si="63"/>
        <v>0</v>
      </c>
      <c r="H187" s="30">
        <f t="shared" si="73"/>
        <v>178</v>
      </c>
      <c r="I187" s="28">
        <f t="shared" si="54"/>
        <v>0</v>
      </c>
      <c r="J187" s="28">
        <f t="shared" si="55"/>
        <v>0</v>
      </c>
      <c r="K187" s="28">
        <f t="shared" si="64"/>
        <v>0</v>
      </c>
      <c r="L187" s="28">
        <f t="shared" si="65"/>
        <v>0</v>
      </c>
      <c r="M187" s="2"/>
      <c r="N187" s="30">
        <f t="shared" si="74"/>
        <v>178</v>
      </c>
      <c r="O187" s="28">
        <f t="shared" si="56"/>
        <v>0</v>
      </c>
      <c r="P187" s="28">
        <f t="shared" si="57"/>
        <v>0</v>
      </c>
      <c r="Q187" s="28">
        <f t="shared" si="66"/>
        <v>0</v>
      </c>
      <c r="R187" s="28">
        <f t="shared" si="67"/>
        <v>0</v>
      </c>
      <c r="S187" s="2"/>
      <c r="T187" s="30">
        <f t="shared" si="75"/>
        <v>178</v>
      </c>
      <c r="U187" s="28">
        <f t="shared" si="58"/>
        <v>0</v>
      </c>
      <c r="V187" s="28">
        <f t="shared" si="59"/>
        <v>0</v>
      </c>
      <c r="W187" s="28">
        <f t="shared" si="68"/>
        <v>0</v>
      </c>
      <c r="X187" s="28">
        <f t="shared" si="69"/>
        <v>0</v>
      </c>
      <c r="Y187" s="2"/>
      <c r="Z187" s="30">
        <f t="shared" si="76"/>
        <v>178</v>
      </c>
      <c r="AA187" s="28">
        <f t="shared" si="60"/>
        <v>0</v>
      </c>
      <c r="AB187" s="28">
        <f t="shared" si="61"/>
        <v>0</v>
      </c>
      <c r="AC187" s="28">
        <f t="shared" si="70"/>
        <v>0</v>
      </c>
      <c r="AD187" s="28">
        <f t="shared" si="71"/>
        <v>0</v>
      </c>
      <c r="AF187" s="2"/>
      <c r="AG187" s="2"/>
      <c r="AH187" s="2"/>
    </row>
    <row r="188" spans="1:34" s="8" customFormat="1" ht="20.100000000000001" customHeight="1" x14ac:dyDescent="0.3">
      <c r="B188" s="30">
        <f t="shared" si="72"/>
        <v>179</v>
      </c>
      <c r="C188" s="28">
        <f t="shared" si="52"/>
        <v>0</v>
      </c>
      <c r="D188" s="28">
        <f t="shared" si="53"/>
        <v>0</v>
      </c>
      <c r="E188" s="28">
        <f t="shared" si="62"/>
        <v>0</v>
      </c>
      <c r="F188" s="28">
        <f t="shared" si="63"/>
        <v>0</v>
      </c>
      <c r="H188" s="30">
        <f t="shared" si="73"/>
        <v>179</v>
      </c>
      <c r="I188" s="28">
        <f t="shared" si="54"/>
        <v>0</v>
      </c>
      <c r="J188" s="28">
        <f t="shared" si="55"/>
        <v>0</v>
      </c>
      <c r="K188" s="28">
        <f t="shared" si="64"/>
        <v>0</v>
      </c>
      <c r="L188" s="28">
        <f t="shared" si="65"/>
        <v>0</v>
      </c>
      <c r="M188" s="2"/>
      <c r="N188" s="30">
        <f t="shared" si="74"/>
        <v>179</v>
      </c>
      <c r="O188" s="28">
        <f t="shared" si="56"/>
        <v>0</v>
      </c>
      <c r="P188" s="28">
        <f t="shared" si="57"/>
        <v>0</v>
      </c>
      <c r="Q188" s="28">
        <f t="shared" si="66"/>
        <v>0</v>
      </c>
      <c r="R188" s="28">
        <f t="shared" si="67"/>
        <v>0</v>
      </c>
      <c r="S188" s="2"/>
      <c r="T188" s="30">
        <f t="shared" si="75"/>
        <v>179</v>
      </c>
      <c r="U188" s="28">
        <f t="shared" si="58"/>
        <v>0</v>
      </c>
      <c r="V188" s="28">
        <f t="shared" si="59"/>
        <v>0</v>
      </c>
      <c r="W188" s="28">
        <f t="shared" si="68"/>
        <v>0</v>
      </c>
      <c r="X188" s="28">
        <f t="shared" si="69"/>
        <v>0</v>
      </c>
      <c r="Y188" s="2"/>
      <c r="Z188" s="30">
        <f t="shared" si="76"/>
        <v>179</v>
      </c>
      <c r="AA188" s="28">
        <f t="shared" si="60"/>
        <v>0</v>
      </c>
      <c r="AB188" s="28">
        <f t="shared" si="61"/>
        <v>0</v>
      </c>
      <c r="AC188" s="28">
        <f t="shared" si="70"/>
        <v>0</v>
      </c>
      <c r="AD188" s="28">
        <f t="shared" si="71"/>
        <v>0</v>
      </c>
      <c r="AF188" s="2"/>
      <c r="AG188" s="2"/>
      <c r="AH188" s="2"/>
    </row>
    <row r="189" spans="1:34" s="8" customFormat="1" ht="20.100000000000001" customHeight="1" x14ac:dyDescent="0.3">
      <c r="B189" s="31">
        <f t="shared" si="72"/>
        <v>180</v>
      </c>
      <c r="C189" s="32">
        <f t="shared" si="52"/>
        <v>0</v>
      </c>
      <c r="D189" s="32">
        <f t="shared" si="53"/>
        <v>0</v>
      </c>
      <c r="E189" s="32">
        <f t="shared" si="62"/>
        <v>0</v>
      </c>
      <c r="F189" s="32">
        <f t="shared" si="63"/>
        <v>0</v>
      </c>
      <c r="H189" s="31">
        <f t="shared" si="73"/>
        <v>180</v>
      </c>
      <c r="I189" s="32">
        <f t="shared" si="54"/>
        <v>0</v>
      </c>
      <c r="J189" s="32">
        <f t="shared" si="55"/>
        <v>0</v>
      </c>
      <c r="K189" s="32">
        <f t="shared" si="64"/>
        <v>0</v>
      </c>
      <c r="L189" s="32">
        <f t="shared" si="65"/>
        <v>0</v>
      </c>
      <c r="M189" s="2"/>
      <c r="N189" s="31">
        <f t="shared" si="74"/>
        <v>180</v>
      </c>
      <c r="O189" s="32">
        <f t="shared" si="56"/>
        <v>0</v>
      </c>
      <c r="P189" s="32">
        <f t="shared" si="57"/>
        <v>0</v>
      </c>
      <c r="Q189" s="32">
        <f t="shared" si="66"/>
        <v>0</v>
      </c>
      <c r="R189" s="32">
        <f t="shared" si="67"/>
        <v>0</v>
      </c>
      <c r="S189" s="2"/>
      <c r="T189" s="31">
        <f t="shared" si="75"/>
        <v>180</v>
      </c>
      <c r="U189" s="32">
        <f t="shared" si="58"/>
        <v>0</v>
      </c>
      <c r="V189" s="32">
        <f t="shared" si="59"/>
        <v>0</v>
      </c>
      <c r="W189" s="32">
        <f t="shared" si="68"/>
        <v>0</v>
      </c>
      <c r="X189" s="32">
        <f t="shared" si="69"/>
        <v>0</v>
      </c>
      <c r="Y189" s="2"/>
      <c r="Z189" s="31">
        <f t="shared" si="76"/>
        <v>180</v>
      </c>
      <c r="AA189" s="28">
        <f t="shared" si="60"/>
        <v>0</v>
      </c>
      <c r="AB189" s="32">
        <f t="shared" si="61"/>
        <v>0</v>
      </c>
      <c r="AC189" s="28">
        <f t="shared" si="70"/>
        <v>0</v>
      </c>
      <c r="AD189" s="32">
        <f t="shared" si="71"/>
        <v>0</v>
      </c>
      <c r="AF189" s="2"/>
      <c r="AG189" s="2"/>
      <c r="AH189" s="2"/>
    </row>
    <row r="190" spans="1:34" s="8" customFormat="1" ht="20.100000000000001" customHeight="1" x14ac:dyDescent="0.3">
      <c r="B190" s="31">
        <f t="shared" si="72"/>
        <v>181</v>
      </c>
      <c r="C190" s="32">
        <f t="shared" si="52"/>
        <v>0</v>
      </c>
      <c r="D190" s="32">
        <f t="shared" si="53"/>
        <v>0</v>
      </c>
      <c r="E190" s="32">
        <f t="shared" si="62"/>
        <v>0</v>
      </c>
      <c r="F190" s="32">
        <f t="shared" si="63"/>
        <v>0</v>
      </c>
      <c r="H190" s="30">
        <f t="shared" si="73"/>
        <v>181</v>
      </c>
      <c r="I190" s="28">
        <f t="shared" si="54"/>
        <v>0</v>
      </c>
      <c r="J190" s="28">
        <f t="shared" si="55"/>
        <v>0</v>
      </c>
      <c r="K190" s="28">
        <f t="shared" si="64"/>
        <v>0</v>
      </c>
      <c r="L190" s="28">
        <f t="shared" si="65"/>
        <v>0</v>
      </c>
      <c r="M190" s="7"/>
      <c r="N190" s="30">
        <f t="shared" si="74"/>
        <v>181</v>
      </c>
      <c r="O190" s="28">
        <f t="shared" si="56"/>
        <v>0</v>
      </c>
      <c r="P190" s="28">
        <f t="shared" si="57"/>
        <v>0</v>
      </c>
      <c r="Q190" s="28">
        <f t="shared" si="66"/>
        <v>0</v>
      </c>
      <c r="R190" s="28">
        <f t="shared" si="67"/>
        <v>0</v>
      </c>
      <c r="S190" s="7"/>
      <c r="T190" s="30">
        <f t="shared" si="75"/>
        <v>181</v>
      </c>
      <c r="U190" s="28">
        <f t="shared" si="58"/>
        <v>0</v>
      </c>
      <c r="V190" s="28">
        <f t="shared" si="59"/>
        <v>0</v>
      </c>
      <c r="W190" s="28">
        <f t="shared" si="68"/>
        <v>0</v>
      </c>
      <c r="X190" s="28">
        <f t="shared" si="69"/>
        <v>0</v>
      </c>
      <c r="Y190" s="7"/>
      <c r="Z190" s="30">
        <f t="shared" si="76"/>
        <v>181</v>
      </c>
      <c r="AA190" s="28">
        <f t="shared" si="60"/>
        <v>0</v>
      </c>
      <c r="AB190" s="28">
        <f t="shared" si="61"/>
        <v>0</v>
      </c>
      <c r="AC190" s="28">
        <f t="shared" si="70"/>
        <v>0</v>
      </c>
      <c r="AD190" s="28">
        <f t="shared" si="71"/>
        <v>0</v>
      </c>
      <c r="AF190" s="2"/>
      <c r="AG190" s="2"/>
      <c r="AH190" s="2"/>
    </row>
    <row r="191" spans="1:34" s="8" customFormat="1" ht="20.100000000000001" customHeight="1" x14ac:dyDescent="0.3">
      <c r="B191" s="31">
        <f t="shared" si="72"/>
        <v>182</v>
      </c>
      <c r="C191" s="32">
        <f t="shared" si="52"/>
        <v>0</v>
      </c>
      <c r="D191" s="32">
        <f t="shared" si="53"/>
        <v>0</v>
      </c>
      <c r="E191" s="32">
        <f t="shared" si="62"/>
        <v>0</v>
      </c>
      <c r="F191" s="32">
        <f t="shared" si="63"/>
        <v>0</v>
      </c>
      <c r="H191" s="30">
        <f t="shared" si="73"/>
        <v>182</v>
      </c>
      <c r="I191" s="28">
        <f t="shared" si="54"/>
        <v>0</v>
      </c>
      <c r="J191" s="28">
        <f t="shared" si="55"/>
        <v>0</v>
      </c>
      <c r="K191" s="28">
        <f t="shared" si="64"/>
        <v>0</v>
      </c>
      <c r="L191" s="28">
        <f t="shared" si="65"/>
        <v>0</v>
      </c>
      <c r="N191" s="30">
        <f t="shared" si="74"/>
        <v>182</v>
      </c>
      <c r="O191" s="28">
        <f t="shared" si="56"/>
        <v>0</v>
      </c>
      <c r="P191" s="28">
        <f t="shared" si="57"/>
        <v>0</v>
      </c>
      <c r="Q191" s="28">
        <f t="shared" si="66"/>
        <v>0</v>
      </c>
      <c r="R191" s="28">
        <f t="shared" si="67"/>
        <v>0</v>
      </c>
      <c r="T191" s="30">
        <f t="shared" si="75"/>
        <v>182</v>
      </c>
      <c r="U191" s="28">
        <f t="shared" si="58"/>
        <v>0</v>
      </c>
      <c r="V191" s="28">
        <f t="shared" si="59"/>
        <v>0</v>
      </c>
      <c r="W191" s="28">
        <f t="shared" si="68"/>
        <v>0</v>
      </c>
      <c r="X191" s="28">
        <f t="shared" si="69"/>
        <v>0</v>
      </c>
      <c r="Z191" s="30">
        <f t="shared" si="76"/>
        <v>182</v>
      </c>
      <c r="AA191" s="28">
        <f t="shared" si="60"/>
        <v>0</v>
      </c>
      <c r="AB191" s="28">
        <f t="shared" si="61"/>
        <v>0</v>
      </c>
      <c r="AC191" s="28">
        <f t="shared" si="70"/>
        <v>0</v>
      </c>
      <c r="AD191" s="28">
        <f t="shared" si="71"/>
        <v>0</v>
      </c>
      <c r="AF191" s="2"/>
      <c r="AG191" s="2"/>
      <c r="AH191" s="2"/>
    </row>
    <row r="192" spans="1:34" s="8" customFormat="1" ht="20.100000000000001" customHeight="1" x14ac:dyDescent="0.3">
      <c r="B192" s="30">
        <f t="shared" si="72"/>
        <v>183</v>
      </c>
      <c r="C192" s="28">
        <f t="shared" si="52"/>
        <v>0</v>
      </c>
      <c r="D192" s="28">
        <f t="shared" si="53"/>
        <v>0</v>
      </c>
      <c r="E192" s="28">
        <f t="shared" si="62"/>
        <v>0</v>
      </c>
      <c r="F192" s="28">
        <f t="shared" si="63"/>
        <v>0</v>
      </c>
      <c r="H192" s="30">
        <f t="shared" si="73"/>
        <v>183</v>
      </c>
      <c r="I192" s="28">
        <f t="shared" si="54"/>
        <v>0</v>
      </c>
      <c r="J192" s="28">
        <f t="shared" si="55"/>
        <v>0</v>
      </c>
      <c r="K192" s="28">
        <f t="shared" si="64"/>
        <v>0</v>
      </c>
      <c r="L192" s="28">
        <f t="shared" si="65"/>
        <v>0</v>
      </c>
      <c r="N192" s="30">
        <f t="shared" si="74"/>
        <v>183</v>
      </c>
      <c r="O192" s="28">
        <f t="shared" si="56"/>
        <v>0</v>
      </c>
      <c r="P192" s="28">
        <f t="shared" si="57"/>
        <v>0</v>
      </c>
      <c r="Q192" s="28">
        <f t="shared" si="66"/>
        <v>0</v>
      </c>
      <c r="R192" s="28">
        <f t="shared" si="67"/>
        <v>0</v>
      </c>
      <c r="T192" s="30">
        <f t="shared" si="75"/>
        <v>183</v>
      </c>
      <c r="U192" s="28">
        <f t="shared" si="58"/>
        <v>0</v>
      </c>
      <c r="V192" s="28">
        <f t="shared" si="59"/>
        <v>0</v>
      </c>
      <c r="W192" s="28">
        <f t="shared" si="68"/>
        <v>0</v>
      </c>
      <c r="X192" s="28">
        <f t="shared" si="69"/>
        <v>0</v>
      </c>
      <c r="Z192" s="30">
        <f t="shared" si="76"/>
        <v>183</v>
      </c>
      <c r="AA192" s="28">
        <f t="shared" si="60"/>
        <v>0</v>
      </c>
      <c r="AB192" s="28">
        <f t="shared" si="61"/>
        <v>0</v>
      </c>
      <c r="AC192" s="28">
        <f t="shared" si="70"/>
        <v>0</v>
      </c>
      <c r="AD192" s="28">
        <f t="shared" si="71"/>
        <v>0</v>
      </c>
      <c r="AF192" s="2"/>
      <c r="AG192" s="2"/>
      <c r="AH192" s="2"/>
    </row>
    <row r="193" spans="1:34" s="8" customFormat="1" ht="20.100000000000001" customHeight="1" x14ac:dyDescent="0.3">
      <c r="B193" s="31">
        <f t="shared" si="72"/>
        <v>184</v>
      </c>
      <c r="C193" s="32">
        <f t="shared" si="52"/>
        <v>0</v>
      </c>
      <c r="D193" s="32">
        <f t="shared" si="53"/>
        <v>0</v>
      </c>
      <c r="E193" s="32">
        <f t="shared" si="62"/>
        <v>0</v>
      </c>
      <c r="F193" s="32">
        <f t="shared" si="63"/>
        <v>0</v>
      </c>
      <c r="H193" s="30">
        <f t="shared" si="73"/>
        <v>184</v>
      </c>
      <c r="I193" s="28">
        <f t="shared" si="54"/>
        <v>0</v>
      </c>
      <c r="J193" s="28">
        <f t="shared" si="55"/>
        <v>0</v>
      </c>
      <c r="K193" s="28">
        <f t="shared" si="64"/>
        <v>0</v>
      </c>
      <c r="L193" s="28">
        <f t="shared" si="65"/>
        <v>0</v>
      </c>
      <c r="N193" s="30">
        <f t="shared" si="74"/>
        <v>184</v>
      </c>
      <c r="O193" s="28">
        <f t="shared" si="56"/>
        <v>0</v>
      </c>
      <c r="P193" s="28">
        <f t="shared" si="57"/>
        <v>0</v>
      </c>
      <c r="Q193" s="28">
        <f t="shared" si="66"/>
        <v>0</v>
      </c>
      <c r="R193" s="28">
        <f t="shared" si="67"/>
        <v>0</v>
      </c>
      <c r="T193" s="30">
        <f t="shared" si="75"/>
        <v>184</v>
      </c>
      <c r="U193" s="28">
        <f t="shared" si="58"/>
        <v>0</v>
      </c>
      <c r="V193" s="28">
        <f t="shared" si="59"/>
        <v>0</v>
      </c>
      <c r="W193" s="28">
        <f t="shared" si="68"/>
        <v>0</v>
      </c>
      <c r="X193" s="28">
        <f t="shared" si="69"/>
        <v>0</v>
      </c>
      <c r="Z193" s="30">
        <f t="shared" si="76"/>
        <v>184</v>
      </c>
      <c r="AA193" s="28">
        <f t="shared" si="60"/>
        <v>0</v>
      </c>
      <c r="AB193" s="28">
        <f t="shared" si="61"/>
        <v>0</v>
      </c>
      <c r="AC193" s="28">
        <f t="shared" si="70"/>
        <v>0</v>
      </c>
      <c r="AD193" s="28">
        <f t="shared" si="71"/>
        <v>0</v>
      </c>
      <c r="AF193" s="2"/>
      <c r="AG193" s="2"/>
      <c r="AH193" s="2"/>
    </row>
    <row r="194" spans="1:34" s="8" customFormat="1" ht="20.100000000000001" customHeight="1" x14ac:dyDescent="0.3">
      <c r="B194" s="31">
        <f t="shared" si="72"/>
        <v>185</v>
      </c>
      <c r="C194" s="32">
        <f t="shared" si="52"/>
        <v>0</v>
      </c>
      <c r="D194" s="32">
        <f t="shared" si="53"/>
        <v>0</v>
      </c>
      <c r="E194" s="32">
        <f t="shared" si="62"/>
        <v>0</v>
      </c>
      <c r="F194" s="32">
        <f t="shared" si="63"/>
        <v>0</v>
      </c>
      <c r="H194" s="30">
        <f t="shared" si="73"/>
        <v>185</v>
      </c>
      <c r="I194" s="28">
        <f t="shared" si="54"/>
        <v>0</v>
      </c>
      <c r="J194" s="28">
        <f t="shared" si="55"/>
        <v>0</v>
      </c>
      <c r="K194" s="28">
        <f t="shared" si="64"/>
        <v>0</v>
      </c>
      <c r="L194" s="28">
        <f t="shared" si="65"/>
        <v>0</v>
      </c>
      <c r="N194" s="30">
        <f t="shared" si="74"/>
        <v>185</v>
      </c>
      <c r="O194" s="28">
        <f t="shared" si="56"/>
        <v>0</v>
      </c>
      <c r="P194" s="28">
        <f t="shared" si="57"/>
        <v>0</v>
      </c>
      <c r="Q194" s="28">
        <f t="shared" si="66"/>
        <v>0</v>
      </c>
      <c r="R194" s="28">
        <f t="shared" si="67"/>
        <v>0</v>
      </c>
      <c r="T194" s="30">
        <f t="shared" si="75"/>
        <v>185</v>
      </c>
      <c r="U194" s="28">
        <f t="shared" si="58"/>
        <v>0</v>
      </c>
      <c r="V194" s="28">
        <f t="shared" si="59"/>
        <v>0</v>
      </c>
      <c r="W194" s="28">
        <f t="shared" si="68"/>
        <v>0</v>
      </c>
      <c r="X194" s="28">
        <f t="shared" si="69"/>
        <v>0</v>
      </c>
      <c r="Z194" s="30">
        <f t="shared" si="76"/>
        <v>185</v>
      </c>
      <c r="AA194" s="28">
        <f t="shared" si="60"/>
        <v>0</v>
      </c>
      <c r="AB194" s="28">
        <f t="shared" si="61"/>
        <v>0</v>
      </c>
      <c r="AC194" s="28">
        <f t="shared" si="70"/>
        <v>0</v>
      </c>
      <c r="AD194" s="28">
        <f t="shared" si="71"/>
        <v>0</v>
      </c>
      <c r="AF194" s="2"/>
      <c r="AG194" s="2"/>
      <c r="AH194" s="2"/>
    </row>
    <row r="195" spans="1:34" s="8" customFormat="1" ht="20.100000000000001" customHeight="1" x14ac:dyDescent="0.3">
      <c r="B195" s="31">
        <f t="shared" si="72"/>
        <v>186</v>
      </c>
      <c r="C195" s="32">
        <f t="shared" si="52"/>
        <v>0</v>
      </c>
      <c r="D195" s="32">
        <f t="shared" si="53"/>
        <v>0</v>
      </c>
      <c r="E195" s="32">
        <f t="shared" si="62"/>
        <v>0</v>
      </c>
      <c r="F195" s="32">
        <f t="shared" si="63"/>
        <v>0</v>
      </c>
      <c r="H195" s="30">
        <f t="shared" si="73"/>
        <v>186</v>
      </c>
      <c r="I195" s="28">
        <f t="shared" si="54"/>
        <v>0</v>
      </c>
      <c r="J195" s="28">
        <f t="shared" si="55"/>
        <v>0</v>
      </c>
      <c r="K195" s="28">
        <f t="shared" si="64"/>
        <v>0</v>
      </c>
      <c r="L195" s="28">
        <f t="shared" si="65"/>
        <v>0</v>
      </c>
      <c r="N195" s="30">
        <f t="shared" si="74"/>
        <v>186</v>
      </c>
      <c r="O195" s="28">
        <f t="shared" si="56"/>
        <v>0</v>
      </c>
      <c r="P195" s="28">
        <f t="shared" si="57"/>
        <v>0</v>
      </c>
      <c r="Q195" s="28">
        <f t="shared" si="66"/>
        <v>0</v>
      </c>
      <c r="R195" s="28">
        <f t="shared" si="67"/>
        <v>0</v>
      </c>
      <c r="T195" s="30">
        <f t="shared" si="75"/>
        <v>186</v>
      </c>
      <c r="U195" s="28">
        <f t="shared" si="58"/>
        <v>0</v>
      </c>
      <c r="V195" s="28">
        <f t="shared" si="59"/>
        <v>0</v>
      </c>
      <c r="W195" s="28">
        <f t="shared" si="68"/>
        <v>0</v>
      </c>
      <c r="X195" s="28">
        <f t="shared" si="69"/>
        <v>0</v>
      </c>
      <c r="Z195" s="30">
        <f t="shared" si="76"/>
        <v>186</v>
      </c>
      <c r="AA195" s="28">
        <f t="shared" si="60"/>
        <v>0</v>
      </c>
      <c r="AB195" s="28">
        <f t="shared" si="61"/>
        <v>0</v>
      </c>
      <c r="AC195" s="28">
        <f t="shared" si="70"/>
        <v>0</v>
      </c>
      <c r="AD195" s="28">
        <f t="shared" si="71"/>
        <v>0</v>
      </c>
      <c r="AF195" s="2"/>
      <c r="AG195" s="2"/>
      <c r="AH195" s="2"/>
    </row>
    <row r="196" spans="1:34" s="8" customFormat="1" ht="20.100000000000001" customHeight="1" x14ac:dyDescent="0.3">
      <c r="B196" s="31">
        <f t="shared" si="72"/>
        <v>187</v>
      </c>
      <c r="C196" s="32">
        <f t="shared" si="52"/>
        <v>0</v>
      </c>
      <c r="D196" s="32">
        <f t="shared" si="53"/>
        <v>0</v>
      </c>
      <c r="E196" s="32">
        <f t="shared" si="62"/>
        <v>0</v>
      </c>
      <c r="F196" s="32">
        <f t="shared" si="63"/>
        <v>0</v>
      </c>
      <c r="H196" s="30">
        <f t="shared" si="73"/>
        <v>187</v>
      </c>
      <c r="I196" s="28">
        <f t="shared" si="54"/>
        <v>0</v>
      </c>
      <c r="J196" s="28">
        <f t="shared" si="55"/>
        <v>0</v>
      </c>
      <c r="K196" s="28">
        <f t="shared" si="64"/>
        <v>0</v>
      </c>
      <c r="L196" s="28">
        <f t="shared" si="65"/>
        <v>0</v>
      </c>
      <c r="N196" s="30">
        <f t="shared" si="74"/>
        <v>187</v>
      </c>
      <c r="O196" s="28">
        <f t="shared" si="56"/>
        <v>0</v>
      </c>
      <c r="P196" s="28">
        <f t="shared" si="57"/>
        <v>0</v>
      </c>
      <c r="Q196" s="28">
        <f t="shared" si="66"/>
        <v>0</v>
      </c>
      <c r="R196" s="28">
        <f t="shared" si="67"/>
        <v>0</v>
      </c>
      <c r="T196" s="30">
        <f t="shared" si="75"/>
        <v>187</v>
      </c>
      <c r="U196" s="28">
        <f t="shared" si="58"/>
        <v>0</v>
      </c>
      <c r="V196" s="28">
        <f t="shared" si="59"/>
        <v>0</v>
      </c>
      <c r="W196" s="28">
        <f t="shared" si="68"/>
        <v>0</v>
      </c>
      <c r="X196" s="28">
        <f t="shared" si="69"/>
        <v>0</v>
      </c>
      <c r="Z196" s="30">
        <f t="shared" si="76"/>
        <v>187</v>
      </c>
      <c r="AA196" s="28">
        <f t="shared" si="60"/>
        <v>0</v>
      </c>
      <c r="AB196" s="28">
        <f t="shared" si="61"/>
        <v>0</v>
      </c>
      <c r="AC196" s="28">
        <f t="shared" si="70"/>
        <v>0</v>
      </c>
      <c r="AD196" s="28">
        <f t="shared" si="71"/>
        <v>0</v>
      </c>
      <c r="AF196" s="2"/>
      <c r="AG196" s="2"/>
      <c r="AH196" s="2"/>
    </row>
    <row r="197" spans="1:34" s="8" customFormat="1" ht="20.100000000000001" customHeight="1" x14ac:dyDescent="0.3">
      <c r="B197" s="30">
        <f t="shared" si="72"/>
        <v>188</v>
      </c>
      <c r="C197" s="28">
        <f t="shared" si="52"/>
        <v>0</v>
      </c>
      <c r="D197" s="28">
        <f t="shared" si="53"/>
        <v>0</v>
      </c>
      <c r="E197" s="28">
        <f t="shared" si="62"/>
        <v>0</v>
      </c>
      <c r="F197" s="28">
        <f t="shared" si="63"/>
        <v>0</v>
      </c>
      <c r="H197" s="30">
        <f t="shared" si="73"/>
        <v>188</v>
      </c>
      <c r="I197" s="28">
        <f t="shared" si="54"/>
        <v>0</v>
      </c>
      <c r="J197" s="28">
        <f t="shared" si="55"/>
        <v>0</v>
      </c>
      <c r="K197" s="28">
        <f t="shared" si="64"/>
        <v>0</v>
      </c>
      <c r="L197" s="28">
        <f t="shared" si="65"/>
        <v>0</v>
      </c>
      <c r="N197" s="30">
        <f t="shared" si="74"/>
        <v>188</v>
      </c>
      <c r="O197" s="28">
        <f t="shared" si="56"/>
        <v>0</v>
      </c>
      <c r="P197" s="28">
        <f t="shared" si="57"/>
        <v>0</v>
      </c>
      <c r="Q197" s="28">
        <f t="shared" si="66"/>
        <v>0</v>
      </c>
      <c r="R197" s="28">
        <f t="shared" si="67"/>
        <v>0</v>
      </c>
      <c r="T197" s="30">
        <f t="shared" si="75"/>
        <v>188</v>
      </c>
      <c r="U197" s="28">
        <f t="shared" si="58"/>
        <v>0</v>
      </c>
      <c r="V197" s="28">
        <f t="shared" si="59"/>
        <v>0</v>
      </c>
      <c r="W197" s="28">
        <f t="shared" si="68"/>
        <v>0</v>
      </c>
      <c r="X197" s="28">
        <f t="shared" si="69"/>
        <v>0</v>
      </c>
      <c r="Z197" s="30">
        <f t="shared" si="76"/>
        <v>188</v>
      </c>
      <c r="AA197" s="28">
        <f t="shared" si="60"/>
        <v>0</v>
      </c>
      <c r="AB197" s="28">
        <f t="shared" si="61"/>
        <v>0</v>
      </c>
      <c r="AC197" s="28">
        <f t="shared" si="70"/>
        <v>0</v>
      </c>
      <c r="AD197" s="28">
        <f t="shared" si="71"/>
        <v>0</v>
      </c>
      <c r="AF197" s="2"/>
      <c r="AG197" s="2"/>
      <c r="AH197" s="2"/>
    </row>
    <row r="198" spans="1:34" s="8" customFormat="1" ht="20.100000000000001" customHeight="1" x14ac:dyDescent="0.3">
      <c r="B198" s="31">
        <f t="shared" si="72"/>
        <v>189</v>
      </c>
      <c r="C198" s="32">
        <f t="shared" si="52"/>
        <v>0</v>
      </c>
      <c r="D198" s="32">
        <f t="shared" si="53"/>
        <v>0</v>
      </c>
      <c r="E198" s="32">
        <f t="shared" si="62"/>
        <v>0</v>
      </c>
      <c r="F198" s="32">
        <f t="shared" si="63"/>
        <v>0</v>
      </c>
      <c r="H198" s="30">
        <f t="shared" si="73"/>
        <v>189</v>
      </c>
      <c r="I198" s="28">
        <f t="shared" si="54"/>
        <v>0</v>
      </c>
      <c r="J198" s="28">
        <f t="shared" si="55"/>
        <v>0</v>
      </c>
      <c r="K198" s="28">
        <f t="shared" si="64"/>
        <v>0</v>
      </c>
      <c r="L198" s="28">
        <f t="shared" si="65"/>
        <v>0</v>
      </c>
      <c r="N198" s="30">
        <f t="shared" si="74"/>
        <v>189</v>
      </c>
      <c r="O198" s="28">
        <f t="shared" si="56"/>
        <v>0</v>
      </c>
      <c r="P198" s="28">
        <f t="shared" si="57"/>
        <v>0</v>
      </c>
      <c r="Q198" s="28">
        <f t="shared" si="66"/>
        <v>0</v>
      </c>
      <c r="R198" s="28">
        <f t="shared" si="67"/>
        <v>0</v>
      </c>
      <c r="T198" s="30">
        <f t="shared" si="75"/>
        <v>189</v>
      </c>
      <c r="U198" s="28">
        <f t="shared" si="58"/>
        <v>0</v>
      </c>
      <c r="V198" s="28">
        <f t="shared" si="59"/>
        <v>0</v>
      </c>
      <c r="W198" s="28">
        <f t="shared" si="68"/>
        <v>0</v>
      </c>
      <c r="X198" s="28">
        <f t="shared" si="69"/>
        <v>0</v>
      </c>
      <c r="Z198" s="30">
        <f t="shared" si="76"/>
        <v>189</v>
      </c>
      <c r="AA198" s="28">
        <f t="shared" si="60"/>
        <v>0</v>
      </c>
      <c r="AB198" s="28">
        <f t="shared" si="61"/>
        <v>0</v>
      </c>
      <c r="AC198" s="28">
        <f t="shared" si="70"/>
        <v>0</v>
      </c>
      <c r="AD198" s="28">
        <f t="shared" si="71"/>
        <v>0</v>
      </c>
      <c r="AF198" s="2"/>
      <c r="AG198" s="2"/>
      <c r="AH198" s="2"/>
    </row>
    <row r="199" spans="1:34" s="8" customFormat="1" ht="20.100000000000001" customHeight="1" x14ac:dyDescent="0.3">
      <c r="B199" s="31">
        <f t="shared" si="72"/>
        <v>190</v>
      </c>
      <c r="C199" s="32">
        <f t="shared" si="52"/>
        <v>0</v>
      </c>
      <c r="D199" s="32">
        <f t="shared" si="53"/>
        <v>0</v>
      </c>
      <c r="E199" s="32">
        <f t="shared" si="62"/>
        <v>0</v>
      </c>
      <c r="F199" s="32">
        <f t="shared" si="63"/>
        <v>0</v>
      </c>
      <c r="H199" s="30">
        <f t="shared" si="73"/>
        <v>190</v>
      </c>
      <c r="I199" s="28">
        <f t="shared" si="54"/>
        <v>0</v>
      </c>
      <c r="J199" s="28">
        <f t="shared" si="55"/>
        <v>0</v>
      </c>
      <c r="K199" s="28">
        <f t="shared" si="64"/>
        <v>0</v>
      </c>
      <c r="L199" s="28">
        <f t="shared" si="65"/>
        <v>0</v>
      </c>
      <c r="N199" s="30">
        <f t="shared" si="74"/>
        <v>190</v>
      </c>
      <c r="O199" s="28">
        <f t="shared" si="56"/>
        <v>0</v>
      </c>
      <c r="P199" s="28">
        <f t="shared" si="57"/>
        <v>0</v>
      </c>
      <c r="Q199" s="28">
        <f t="shared" si="66"/>
        <v>0</v>
      </c>
      <c r="R199" s="28">
        <f t="shared" si="67"/>
        <v>0</v>
      </c>
      <c r="T199" s="30">
        <f t="shared" si="75"/>
        <v>190</v>
      </c>
      <c r="U199" s="28">
        <f t="shared" si="58"/>
        <v>0</v>
      </c>
      <c r="V199" s="28">
        <f t="shared" si="59"/>
        <v>0</v>
      </c>
      <c r="W199" s="28">
        <f t="shared" si="68"/>
        <v>0</v>
      </c>
      <c r="X199" s="28">
        <f t="shared" si="69"/>
        <v>0</v>
      </c>
      <c r="Z199" s="30">
        <f t="shared" si="76"/>
        <v>190</v>
      </c>
      <c r="AA199" s="28">
        <f t="shared" si="60"/>
        <v>0</v>
      </c>
      <c r="AB199" s="28">
        <f t="shared" si="61"/>
        <v>0</v>
      </c>
      <c r="AC199" s="28">
        <f t="shared" si="70"/>
        <v>0</v>
      </c>
      <c r="AD199" s="28">
        <f t="shared" si="71"/>
        <v>0</v>
      </c>
      <c r="AF199" s="2"/>
      <c r="AG199" s="2"/>
      <c r="AH199" s="2"/>
    </row>
    <row r="200" spans="1:34" s="8" customFormat="1" ht="20.100000000000001" customHeight="1" x14ac:dyDescent="0.3">
      <c r="B200" s="31">
        <f t="shared" si="72"/>
        <v>191</v>
      </c>
      <c r="C200" s="32">
        <f t="shared" si="52"/>
        <v>0</v>
      </c>
      <c r="D200" s="32">
        <f t="shared" si="53"/>
        <v>0</v>
      </c>
      <c r="E200" s="32">
        <f t="shared" si="62"/>
        <v>0</v>
      </c>
      <c r="F200" s="32">
        <f t="shared" si="63"/>
        <v>0</v>
      </c>
      <c r="H200" s="30">
        <f t="shared" si="73"/>
        <v>191</v>
      </c>
      <c r="I200" s="28">
        <f t="shared" si="54"/>
        <v>0</v>
      </c>
      <c r="J200" s="28">
        <f t="shared" si="55"/>
        <v>0</v>
      </c>
      <c r="K200" s="28">
        <f t="shared" si="64"/>
        <v>0</v>
      </c>
      <c r="L200" s="28">
        <f t="shared" si="65"/>
        <v>0</v>
      </c>
      <c r="N200" s="30">
        <f t="shared" si="74"/>
        <v>191</v>
      </c>
      <c r="O200" s="28">
        <f t="shared" si="56"/>
        <v>0</v>
      </c>
      <c r="P200" s="28">
        <f t="shared" si="57"/>
        <v>0</v>
      </c>
      <c r="Q200" s="28">
        <f t="shared" si="66"/>
        <v>0</v>
      </c>
      <c r="R200" s="28">
        <f t="shared" si="67"/>
        <v>0</v>
      </c>
      <c r="T200" s="30">
        <f t="shared" si="75"/>
        <v>191</v>
      </c>
      <c r="U200" s="28">
        <f t="shared" si="58"/>
        <v>0</v>
      </c>
      <c r="V200" s="28">
        <f t="shared" si="59"/>
        <v>0</v>
      </c>
      <c r="W200" s="28">
        <f t="shared" si="68"/>
        <v>0</v>
      </c>
      <c r="X200" s="28">
        <f t="shared" si="69"/>
        <v>0</v>
      </c>
      <c r="Z200" s="30">
        <f t="shared" si="76"/>
        <v>191</v>
      </c>
      <c r="AA200" s="28">
        <f t="shared" si="60"/>
        <v>0</v>
      </c>
      <c r="AB200" s="28">
        <f t="shared" si="61"/>
        <v>0</v>
      </c>
      <c r="AC200" s="28">
        <f t="shared" si="70"/>
        <v>0</v>
      </c>
      <c r="AD200" s="28">
        <f t="shared" si="71"/>
        <v>0</v>
      </c>
      <c r="AF200" s="2"/>
      <c r="AG200" s="2"/>
      <c r="AH200" s="2"/>
    </row>
    <row r="201" spans="1:34" s="8" customFormat="1" ht="20.100000000000001" customHeight="1" x14ac:dyDescent="0.3">
      <c r="B201" s="31">
        <f t="shared" si="72"/>
        <v>192</v>
      </c>
      <c r="C201" s="32">
        <f t="shared" si="52"/>
        <v>0</v>
      </c>
      <c r="D201" s="32">
        <f t="shared" si="53"/>
        <v>0</v>
      </c>
      <c r="E201" s="32">
        <f t="shared" si="62"/>
        <v>0</v>
      </c>
      <c r="F201" s="32">
        <f t="shared" si="63"/>
        <v>0</v>
      </c>
      <c r="H201" s="30">
        <f t="shared" si="73"/>
        <v>192</v>
      </c>
      <c r="I201" s="28">
        <f t="shared" si="54"/>
        <v>0</v>
      </c>
      <c r="J201" s="28">
        <f t="shared" si="55"/>
        <v>0</v>
      </c>
      <c r="K201" s="28">
        <f t="shared" si="64"/>
        <v>0</v>
      </c>
      <c r="L201" s="28">
        <f t="shared" si="65"/>
        <v>0</v>
      </c>
      <c r="N201" s="30">
        <f t="shared" si="74"/>
        <v>192</v>
      </c>
      <c r="O201" s="28">
        <f t="shared" si="56"/>
        <v>0</v>
      </c>
      <c r="P201" s="28">
        <f t="shared" si="57"/>
        <v>0</v>
      </c>
      <c r="Q201" s="28">
        <f t="shared" si="66"/>
        <v>0</v>
      </c>
      <c r="R201" s="28">
        <f t="shared" si="67"/>
        <v>0</v>
      </c>
      <c r="T201" s="30">
        <f t="shared" si="75"/>
        <v>192</v>
      </c>
      <c r="U201" s="28">
        <f t="shared" si="58"/>
        <v>0</v>
      </c>
      <c r="V201" s="28">
        <f t="shared" si="59"/>
        <v>0</v>
      </c>
      <c r="W201" s="28">
        <f t="shared" si="68"/>
        <v>0</v>
      </c>
      <c r="X201" s="28">
        <f t="shared" si="69"/>
        <v>0</v>
      </c>
      <c r="Z201" s="30">
        <f t="shared" si="76"/>
        <v>192</v>
      </c>
      <c r="AA201" s="28">
        <f t="shared" si="60"/>
        <v>0</v>
      </c>
      <c r="AB201" s="28">
        <f t="shared" si="61"/>
        <v>0</v>
      </c>
      <c r="AC201" s="28">
        <f t="shared" si="70"/>
        <v>0</v>
      </c>
      <c r="AD201" s="28">
        <f t="shared" si="71"/>
        <v>0</v>
      </c>
      <c r="AF201" s="2"/>
      <c r="AG201" s="2"/>
      <c r="AH201" s="2"/>
    </row>
    <row r="202" spans="1:34" s="8" customFormat="1" ht="20.100000000000001" customHeight="1" x14ac:dyDescent="0.3">
      <c r="B202" s="30">
        <f t="shared" si="72"/>
        <v>193</v>
      </c>
      <c r="C202" s="28">
        <f t="shared" ref="C202:C249" si="77">ROUND(IF(B202&gt;annuité_emprunt1,0,IF(B202&gt;différé_emprunt1,-PMT((taux_emprunt1/périodicité_emprunt1),(annuité_emprunt1-différé_emprunt1),emprunt1),emprunt1*taux_emprunt1/périodicité_emprunt1)),2)</f>
        <v>0</v>
      </c>
      <c r="D202" s="28">
        <f t="shared" ref="D202:D249" si="78">IF(C202=0,0,C202-E202)</f>
        <v>0</v>
      </c>
      <c r="E202" s="28">
        <f t="shared" si="62"/>
        <v>0</v>
      </c>
      <c r="F202" s="28">
        <f t="shared" si="63"/>
        <v>0</v>
      </c>
      <c r="H202" s="30">
        <f t="shared" si="73"/>
        <v>193</v>
      </c>
      <c r="I202" s="28">
        <f t="shared" ref="I202:I249" si="79">ROUND(IF(H202&gt;annuité_emprunt2,0,IF(H202&gt;différé_emprunt2,-PMT((taux_emprunt2/périodicité_emprunt2),(annuité_emprunt2-différé_emprunt2),emprunt2),emprunt2*taux_emprunt2/périodicité_emprunt2)),2)</f>
        <v>0</v>
      </c>
      <c r="J202" s="28">
        <f t="shared" ref="J202:J249" si="80">IF(I202=0,0,I202-K202)</f>
        <v>0</v>
      </c>
      <c r="K202" s="28">
        <f t="shared" si="64"/>
        <v>0</v>
      </c>
      <c r="L202" s="28">
        <f t="shared" si="65"/>
        <v>0</v>
      </c>
      <c r="N202" s="30">
        <f t="shared" si="74"/>
        <v>193</v>
      </c>
      <c r="O202" s="28">
        <f t="shared" ref="O202:O249" si="81">ROUND(IF(N202&gt;annuité_emprunt3,0,IF(N202&gt;différé_emprunt3,-PMT((taux_emprunt3/périodicité_emprunt3),(annuité_emprunt3-différé_emprunt3),emprunt3),emprunt3*taux_emprunt3/périodicité_emprunt3)),2)</f>
        <v>0</v>
      </c>
      <c r="P202" s="28">
        <f t="shared" ref="P202:P249" si="82">IF(O202=0,0,O202-Q202)</f>
        <v>0</v>
      </c>
      <c r="Q202" s="28">
        <f t="shared" si="66"/>
        <v>0</v>
      </c>
      <c r="R202" s="28">
        <f t="shared" si="67"/>
        <v>0</v>
      </c>
      <c r="T202" s="30">
        <f t="shared" si="75"/>
        <v>193</v>
      </c>
      <c r="U202" s="28">
        <f t="shared" ref="U202:U249" si="83">ROUND(IF(T202&gt;annuité_emprunt4,0,IF(T202&gt;différé_emprunt4,-PMT((taux_emprunt4/périodicité_emprunt4),(annuité_emprunt4-différé_emprunt4),emprunt4),emprunt4*taux_emprunt4/périodicité_emprunt4)),2)</f>
        <v>0</v>
      </c>
      <c r="V202" s="28">
        <f t="shared" ref="V202:V249" si="84">IF(U202=0,0,U202-W202)</f>
        <v>0</v>
      </c>
      <c r="W202" s="28">
        <f t="shared" si="68"/>
        <v>0</v>
      </c>
      <c r="X202" s="28">
        <f t="shared" si="69"/>
        <v>0</v>
      </c>
      <c r="Z202" s="30">
        <f t="shared" si="76"/>
        <v>193</v>
      </c>
      <c r="AA202" s="28">
        <f t="shared" ref="AA202:AA249" si="85">ROUND(IF(Z202&gt;annuité_emprunt5,0,IF(Z202&gt;différé_emprunt5,-PMT((taux_emprunt5/périodicité_emprunt5),(annuité_emprunt5-différé_emprunt5),emprunt5),emprunt5*taux_emprunt5/périodicité_emprunt5)),2)</f>
        <v>0</v>
      </c>
      <c r="AB202" s="28">
        <f t="shared" ref="AB202:AB249" si="86">IF(AA202=0,0,AA202-AC202)</f>
        <v>0</v>
      </c>
      <c r="AC202" s="28">
        <f t="shared" si="70"/>
        <v>0</v>
      </c>
      <c r="AD202" s="28">
        <f t="shared" si="71"/>
        <v>0</v>
      </c>
      <c r="AF202" s="2"/>
      <c r="AG202" s="2"/>
      <c r="AH202" s="2"/>
    </row>
    <row r="203" spans="1:34" s="8" customFormat="1" ht="20.100000000000001" customHeight="1" x14ac:dyDescent="0.3">
      <c r="B203" s="31">
        <f t="shared" si="72"/>
        <v>194</v>
      </c>
      <c r="C203" s="32">
        <f t="shared" si="77"/>
        <v>0</v>
      </c>
      <c r="D203" s="32">
        <f t="shared" si="78"/>
        <v>0</v>
      </c>
      <c r="E203" s="32">
        <f t="shared" ref="E203:E249" si="87">ROUND(IF(C203=0,0,IF(B203=annuité_emprunt1,F202,IF(B203&gt;différé_emprunt1,-PPMT((taux_emprunt1/périodicité_emprunt1),B203-différé_emprunt1,(annuité_emprunt1-différé_emprunt1),emprunt1),0))),2)</f>
        <v>0</v>
      </c>
      <c r="F203" s="32">
        <f t="shared" ref="F203:F249" si="88">F202-E203</f>
        <v>0</v>
      </c>
      <c r="H203" s="30">
        <f t="shared" si="73"/>
        <v>194</v>
      </c>
      <c r="I203" s="28">
        <f t="shared" si="79"/>
        <v>0</v>
      </c>
      <c r="J203" s="28">
        <f t="shared" si="80"/>
        <v>0</v>
      </c>
      <c r="K203" s="28">
        <f t="shared" ref="K203:K249" si="89">ROUND(IF(I203=0,0,IF(H203=annuité_emprunt2,L202,IF(H203&gt;différé_emprunt2,-PPMT((taux_emprunt2/périodicité_emprunt2),H203-différé_emprunt2,(annuité_emprunt2-différé_emprunt2),emprunt2),0))),2)</f>
        <v>0</v>
      </c>
      <c r="L203" s="28">
        <f t="shared" ref="L203:L249" si="90">L202-K203</f>
        <v>0</v>
      </c>
      <c r="N203" s="30">
        <f t="shared" si="74"/>
        <v>194</v>
      </c>
      <c r="O203" s="28">
        <f t="shared" si="81"/>
        <v>0</v>
      </c>
      <c r="P203" s="28">
        <f t="shared" si="82"/>
        <v>0</v>
      </c>
      <c r="Q203" s="28">
        <f t="shared" ref="Q203:Q249" si="91">ROUND(IF(O203=0,0,IF(N203=annuité_emprunt3,R202,IF(N203&gt;différé_emprunt3,-PPMT((taux_emprunt3/périodicité_emprunt3),N203-différé_emprunt3,(annuité_emprunt3-différé_emprunt3),emprunt3),0))),2)</f>
        <v>0</v>
      </c>
      <c r="R203" s="28">
        <f t="shared" ref="R203:R249" si="92">R202-Q203</f>
        <v>0</v>
      </c>
      <c r="T203" s="30">
        <f t="shared" si="75"/>
        <v>194</v>
      </c>
      <c r="U203" s="28">
        <f t="shared" si="83"/>
        <v>0</v>
      </c>
      <c r="V203" s="28">
        <f t="shared" si="84"/>
        <v>0</v>
      </c>
      <c r="W203" s="28">
        <f t="shared" ref="W203:W249" si="93">ROUND(IF(U203=0,0,IF(T203=annuité_emprunt4,X202,IF(T203&gt;différé_emprunt4,-PPMT((taux_emprunt4/périodicité_emprunt4),T203-différé_emprunt4,(annuité_emprunt4-différé_emprunt4),emprunt4),0))),2)</f>
        <v>0</v>
      </c>
      <c r="X203" s="28">
        <f t="shared" ref="X203:X249" si="94">X202-W203</f>
        <v>0</v>
      </c>
      <c r="Z203" s="30">
        <f t="shared" si="76"/>
        <v>194</v>
      </c>
      <c r="AA203" s="28">
        <f t="shared" si="85"/>
        <v>0</v>
      </c>
      <c r="AB203" s="28">
        <f t="shared" si="86"/>
        <v>0</v>
      </c>
      <c r="AC203" s="28">
        <f t="shared" ref="AC203:AC249" si="95">ROUND(IF(AA203=0,0,IF(Z203=annuité_emprunt5,AD202,IF(Z203&gt;différé_emprunt5,-PPMT((taux_emprunt5/périodicité_emprunt5),Z203-différé_emprunt5,(annuité_emprunt5-différé_emprunt5),emprunt5),0))),2)</f>
        <v>0</v>
      </c>
      <c r="AD203" s="28">
        <f t="shared" ref="AD203:AD249" si="96">AD202-AC203</f>
        <v>0</v>
      </c>
      <c r="AF203" s="2"/>
      <c r="AG203" s="2"/>
      <c r="AH203" s="2"/>
    </row>
    <row r="204" spans="1:34" s="1" customFormat="1" ht="20.100000000000001" customHeight="1" x14ac:dyDescent="0.3">
      <c r="A204" s="9"/>
      <c r="B204" s="31">
        <f t="shared" ref="B204:B249" si="97">1+B203</f>
        <v>195</v>
      </c>
      <c r="C204" s="32">
        <f t="shared" si="77"/>
        <v>0</v>
      </c>
      <c r="D204" s="32">
        <f t="shared" si="78"/>
        <v>0</v>
      </c>
      <c r="E204" s="32">
        <f t="shared" si="87"/>
        <v>0</v>
      </c>
      <c r="F204" s="32">
        <f t="shared" si="88"/>
        <v>0</v>
      </c>
      <c r="G204" s="9"/>
      <c r="H204" s="30">
        <f t="shared" ref="H204:H249" si="98">1+H203</f>
        <v>195</v>
      </c>
      <c r="I204" s="28">
        <f t="shared" si="79"/>
        <v>0</v>
      </c>
      <c r="J204" s="28">
        <f t="shared" si="80"/>
        <v>0</v>
      </c>
      <c r="K204" s="28">
        <f t="shared" si="89"/>
        <v>0</v>
      </c>
      <c r="L204" s="28">
        <f t="shared" si="90"/>
        <v>0</v>
      </c>
      <c r="M204" s="8"/>
      <c r="N204" s="30">
        <f t="shared" ref="N204:N249" si="99">1+N203</f>
        <v>195</v>
      </c>
      <c r="O204" s="28">
        <f t="shared" si="81"/>
        <v>0</v>
      </c>
      <c r="P204" s="28">
        <f t="shared" si="82"/>
        <v>0</v>
      </c>
      <c r="Q204" s="28">
        <f t="shared" si="91"/>
        <v>0</v>
      </c>
      <c r="R204" s="28">
        <f t="shared" si="92"/>
        <v>0</v>
      </c>
      <c r="S204" s="8"/>
      <c r="T204" s="30">
        <f t="shared" ref="T204:T249" si="100">1+T203</f>
        <v>195</v>
      </c>
      <c r="U204" s="28">
        <f t="shared" si="83"/>
        <v>0</v>
      </c>
      <c r="V204" s="28">
        <f t="shared" si="84"/>
        <v>0</v>
      </c>
      <c r="W204" s="28">
        <f t="shared" si="93"/>
        <v>0</v>
      </c>
      <c r="X204" s="28">
        <f t="shared" si="94"/>
        <v>0</v>
      </c>
      <c r="Y204" s="8"/>
      <c r="Z204" s="30">
        <f t="shared" ref="Z204:Z249" si="101">1+Z203</f>
        <v>195</v>
      </c>
      <c r="AA204" s="28">
        <f t="shared" si="85"/>
        <v>0</v>
      </c>
      <c r="AB204" s="28">
        <f t="shared" si="86"/>
        <v>0</v>
      </c>
      <c r="AC204" s="28">
        <f t="shared" si="95"/>
        <v>0</v>
      </c>
      <c r="AD204" s="28">
        <f t="shared" si="96"/>
        <v>0</v>
      </c>
      <c r="AF204" s="2"/>
      <c r="AG204" s="2"/>
      <c r="AH204" s="2"/>
    </row>
    <row r="205" spans="1:34" s="1" customFormat="1" ht="20.100000000000001" customHeight="1" x14ac:dyDescent="0.3">
      <c r="A205" s="9"/>
      <c r="B205" s="31">
        <f t="shared" si="97"/>
        <v>196</v>
      </c>
      <c r="C205" s="32">
        <f t="shared" si="77"/>
        <v>0</v>
      </c>
      <c r="D205" s="32">
        <f t="shared" si="78"/>
        <v>0</v>
      </c>
      <c r="E205" s="32">
        <f t="shared" si="87"/>
        <v>0</v>
      </c>
      <c r="F205" s="32">
        <f t="shared" si="88"/>
        <v>0</v>
      </c>
      <c r="G205" s="9"/>
      <c r="H205" s="30">
        <f t="shared" si="98"/>
        <v>196</v>
      </c>
      <c r="I205" s="28">
        <f t="shared" si="79"/>
        <v>0</v>
      </c>
      <c r="J205" s="28">
        <f t="shared" si="80"/>
        <v>0</v>
      </c>
      <c r="K205" s="28">
        <f t="shared" si="89"/>
        <v>0</v>
      </c>
      <c r="L205" s="28">
        <f t="shared" si="90"/>
        <v>0</v>
      </c>
      <c r="M205" s="8"/>
      <c r="N205" s="30">
        <f t="shared" si="99"/>
        <v>196</v>
      </c>
      <c r="O205" s="28">
        <f t="shared" si="81"/>
        <v>0</v>
      </c>
      <c r="P205" s="28">
        <f t="shared" si="82"/>
        <v>0</v>
      </c>
      <c r="Q205" s="28">
        <f t="shared" si="91"/>
        <v>0</v>
      </c>
      <c r="R205" s="28">
        <f t="shared" si="92"/>
        <v>0</v>
      </c>
      <c r="S205" s="8"/>
      <c r="T205" s="30">
        <f t="shared" si="100"/>
        <v>196</v>
      </c>
      <c r="U205" s="28">
        <f t="shared" si="83"/>
        <v>0</v>
      </c>
      <c r="V205" s="28">
        <f t="shared" si="84"/>
        <v>0</v>
      </c>
      <c r="W205" s="28">
        <f t="shared" si="93"/>
        <v>0</v>
      </c>
      <c r="X205" s="28">
        <f t="shared" si="94"/>
        <v>0</v>
      </c>
      <c r="Y205" s="8"/>
      <c r="Z205" s="30">
        <f t="shared" si="101"/>
        <v>196</v>
      </c>
      <c r="AA205" s="28">
        <f t="shared" si="85"/>
        <v>0</v>
      </c>
      <c r="AB205" s="28">
        <f t="shared" si="86"/>
        <v>0</v>
      </c>
      <c r="AC205" s="28">
        <f t="shared" si="95"/>
        <v>0</v>
      </c>
      <c r="AD205" s="28">
        <f t="shared" si="96"/>
        <v>0</v>
      </c>
      <c r="AF205" s="2"/>
      <c r="AG205" s="2"/>
      <c r="AH205" s="2"/>
    </row>
    <row r="206" spans="1:34" s="1" customFormat="1" ht="20.100000000000001" customHeight="1" x14ac:dyDescent="0.3">
      <c r="A206" s="9"/>
      <c r="B206" s="31">
        <f t="shared" si="97"/>
        <v>197</v>
      </c>
      <c r="C206" s="32">
        <f t="shared" si="77"/>
        <v>0</v>
      </c>
      <c r="D206" s="32">
        <f t="shared" si="78"/>
        <v>0</v>
      </c>
      <c r="E206" s="32">
        <f t="shared" si="87"/>
        <v>0</v>
      </c>
      <c r="F206" s="32">
        <f t="shared" si="88"/>
        <v>0</v>
      </c>
      <c r="G206" s="9"/>
      <c r="H206" s="30">
        <f t="shared" si="98"/>
        <v>197</v>
      </c>
      <c r="I206" s="28">
        <f t="shared" si="79"/>
        <v>0</v>
      </c>
      <c r="J206" s="28">
        <f t="shared" si="80"/>
        <v>0</v>
      </c>
      <c r="K206" s="28">
        <f t="shared" si="89"/>
        <v>0</v>
      </c>
      <c r="L206" s="28">
        <f t="shared" si="90"/>
        <v>0</v>
      </c>
      <c r="M206" s="8"/>
      <c r="N206" s="30">
        <f t="shared" si="99"/>
        <v>197</v>
      </c>
      <c r="O206" s="28">
        <f t="shared" si="81"/>
        <v>0</v>
      </c>
      <c r="P206" s="28">
        <f t="shared" si="82"/>
        <v>0</v>
      </c>
      <c r="Q206" s="28">
        <f t="shared" si="91"/>
        <v>0</v>
      </c>
      <c r="R206" s="28">
        <f t="shared" si="92"/>
        <v>0</v>
      </c>
      <c r="S206" s="8"/>
      <c r="T206" s="30">
        <f t="shared" si="100"/>
        <v>197</v>
      </c>
      <c r="U206" s="28">
        <f t="shared" si="83"/>
        <v>0</v>
      </c>
      <c r="V206" s="28">
        <f t="shared" si="84"/>
        <v>0</v>
      </c>
      <c r="W206" s="28">
        <f t="shared" si="93"/>
        <v>0</v>
      </c>
      <c r="X206" s="28">
        <f t="shared" si="94"/>
        <v>0</v>
      </c>
      <c r="Y206" s="8"/>
      <c r="Z206" s="30">
        <f t="shared" si="101"/>
        <v>197</v>
      </c>
      <c r="AA206" s="28">
        <f t="shared" si="85"/>
        <v>0</v>
      </c>
      <c r="AB206" s="28">
        <f t="shared" si="86"/>
        <v>0</v>
      </c>
      <c r="AC206" s="28">
        <f t="shared" si="95"/>
        <v>0</v>
      </c>
      <c r="AD206" s="28">
        <f t="shared" si="96"/>
        <v>0</v>
      </c>
      <c r="AF206" s="2"/>
      <c r="AG206" s="2"/>
      <c r="AH206" s="2"/>
    </row>
    <row r="207" spans="1:34" s="1" customFormat="1" ht="20.100000000000001" customHeight="1" x14ac:dyDescent="0.3">
      <c r="A207" s="9"/>
      <c r="B207" s="30">
        <f t="shared" si="97"/>
        <v>198</v>
      </c>
      <c r="C207" s="28">
        <f t="shared" si="77"/>
        <v>0</v>
      </c>
      <c r="D207" s="28">
        <f t="shared" si="78"/>
        <v>0</v>
      </c>
      <c r="E207" s="28">
        <f t="shared" si="87"/>
        <v>0</v>
      </c>
      <c r="F207" s="28">
        <f t="shared" si="88"/>
        <v>0</v>
      </c>
      <c r="G207" s="9"/>
      <c r="H207" s="30">
        <f t="shared" si="98"/>
        <v>198</v>
      </c>
      <c r="I207" s="28">
        <f t="shared" si="79"/>
        <v>0</v>
      </c>
      <c r="J207" s="28">
        <f t="shared" si="80"/>
        <v>0</v>
      </c>
      <c r="K207" s="28">
        <f t="shared" si="89"/>
        <v>0</v>
      </c>
      <c r="L207" s="28">
        <f t="shared" si="90"/>
        <v>0</v>
      </c>
      <c r="M207" s="9"/>
      <c r="N207" s="30">
        <f t="shared" si="99"/>
        <v>198</v>
      </c>
      <c r="O207" s="28">
        <f t="shared" si="81"/>
        <v>0</v>
      </c>
      <c r="P207" s="28">
        <f t="shared" si="82"/>
        <v>0</v>
      </c>
      <c r="Q207" s="28">
        <f t="shared" si="91"/>
        <v>0</v>
      </c>
      <c r="R207" s="28">
        <f t="shared" si="92"/>
        <v>0</v>
      </c>
      <c r="S207" s="9"/>
      <c r="T207" s="30">
        <f t="shared" si="100"/>
        <v>198</v>
      </c>
      <c r="U207" s="28">
        <f t="shared" si="83"/>
        <v>0</v>
      </c>
      <c r="V207" s="28">
        <f t="shared" si="84"/>
        <v>0</v>
      </c>
      <c r="W207" s="28">
        <f t="shared" si="93"/>
        <v>0</v>
      </c>
      <c r="X207" s="28">
        <f t="shared" si="94"/>
        <v>0</v>
      </c>
      <c r="Y207" s="9"/>
      <c r="Z207" s="30">
        <f t="shared" si="101"/>
        <v>198</v>
      </c>
      <c r="AA207" s="28">
        <f t="shared" si="85"/>
        <v>0</v>
      </c>
      <c r="AB207" s="28">
        <f t="shared" si="86"/>
        <v>0</v>
      </c>
      <c r="AC207" s="28">
        <f t="shared" si="95"/>
        <v>0</v>
      </c>
      <c r="AD207" s="28">
        <f t="shared" si="96"/>
        <v>0</v>
      </c>
      <c r="AF207" s="2"/>
      <c r="AG207" s="2"/>
      <c r="AH207" s="2"/>
    </row>
    <row r="208" spans="1:34" s="1" customFormat="1" ht="20.100000000000001" customHeight="1" x14ac:dyDescent="0.3">
      <c r="A208" s="9"/>
      <c r="B208" s="31">
        <f t="shared" si="97"/>
        <v>199</v>
      </c>
      <c r="C208" s="32">
        <f t="shared" si="77"/>
        <v>0</v>
      </c>
      <c r="D208" s="32">
        <f t="shared" si="78"/>
        <v>0</v>
      </c>
      <c r="E208" s="32">
        <f t="shared" si="87"/>
        <v>0</v>
      </c>
      <c r="F208" s="32">
        <f t="shared" si="88"/>
        <v>0</v>
      </c>
      <c r="G208" s="9"/>
      <c r="H208" s="30">
        <f t="shared" si="98"/>
        <v>199</v>
      </c>
      <c r="I208" s="28">
        <f t="shared" si="79"/>
        <v>0</v>
      </c>
      <c r="J208" s="28">
        <f t="shared" si="80"/>
        <v>0</v>
      </c>
      <c r="K208" s="28">
        <f t="shared" si="89"/>
        <v>0</v>
      </c>
      <c r="L208" s="28">
        <f t="shared" si="90"/>
        <v>0</v>
      </c>
      <c r="M208" s="9"/>
      <c r="N208" s="30">
        <f t="shared" si="99"/>
        <v>199</v>
      </c>
      <c r="O208" s="28">
        <f t="shared" si="81"/>
        <v>0</v>
      </c>
      <c r="P208" s="28">
        <f t="shared" si="82"/>
        <v>0</v>
      </c>
      <c r="Q208" s="28">
        <f t="shared" si="91"/>
        <v>0</v>
      </c>
      <c r="R208" s="28">
        <f t="shared" si="92"/>
        <v>0</v>
      </c>
      <c r="S208" s="9"/>
      <c r="T208" s="30">
        <f t="shared" si="100"/>
        <v>199</v>
      </c>
      <c r="U208" s="28">
        <f t="shared" si="83"/>
        <v>0</v>
      </c>
      <c r="V208" s="28">
        <f t="shared" si="84"/>
        <v>0</v>
      </c>
      <c r="W208" s="28">
        <f t="shared" si="93"/>
        <v>0</v>
      </c>
      <c r="X208" s="28">
        <f t="shared" si="94"/>
        <v>0</v>
      </c>
      <c r="Y208" s="9"/>
      <c r="Z208" s="30">
        <f t="shared" si="101"/>
        <v>199</v>
      </c>
      <c r="AA208" s="28">
        <f t="shared" si="85"/>
        <v>0</v>
      </c>
      <c r="AB208" s="28">
        <f t="shared" si="86"/>
        <v>0</v>
      </c>
      <c r="AC208" s="28">
        <f t="shared" si="95"/>
        <v>0</v>
      </c>
      <c r="AD208" s="28">
        <f t="shared" si="96"/>
        <v>0</v>
      </c>
      <c r="AF208" s="2"/>
      <c r="AG208" s="2"/>
      <c r="AH208" s="2"/>
    </row>
    <row r="209" spans="1:34" s="1" customFormat="1" ht="20.100000000000001" customHeight="1" x14ac:dyDescent="0.3">
      <c r="A209" s="9"/>
      <c r="B209" s="31">
        <f t="shared" si="97"/>
        <v>200</v>
      </c>
      <c r="C209" s="32">
        <f t="shared" si="77"/>
        <v>0</v>
      </c>
      <c r="D209" s="32">
        <f t="shared" si="78"/>
        <v>0</v>
      </c>
      <c r="E209" s="32">
        <f t="shared" si="87"/>
        <v>0</v>
      </c>
      <c r="F209" s="32">
        <f t="shared" si="88"/>
        <v>0</v>
      </c>
      <c r="G209" s="9"/>
      <c r="H209" s="30">
        <f t="shared" si="98"/>
        <v>200</v>
      </c>
      <c r="I209" s="28">
        <f t="shared" si="79"/>
        <v>0</v>
      </c>
      <c r="J209" s="28">
        <f t="shared" si="80"/>
        <v>0</v>
      </c>
      <c r="K209" s="28">
        <f t="shared" si="89"/>
        <v>0</v>
      </c>
      <c r="L209" s="28">
        <f t="shared" si="90"/>
        <v>0</v>
      </c>
      <c r="M209" s="9"/>
      <c r="N209" s="30">
        <f t="shared" si="99"/>
        <v>200</v>
      </c>
      <c r="O209" s="28">
        <f t="shared" si="81"/>
        <v>0</v>
      </c>
      <c r="P209" s="28">
        <f t="shared" si="82"/>
        <v>0</v>
      </c>
      <c r="Q209" s="28">
        <f t="shared" si="91"/>
        <v>0</v>
      </c>
      <c r="R209" s="28">
        <f t="shared" si="92"/>
        <v>0</v>
      </c>
      <c r="S209" s="9"/>
      <c r="T209" s="30">
        <f t="shared" si="100"/>
        <v>200</v>
      </c>
      <c r="U209" s="28">
        <f t="shared" si="83"/>
        <v>0</v>
      </c>
      <c r="V209" s="28">
        <f t="shared" si="84"/>
        <v>0</v>
      </c>
      <c r="W209" s="28">
        <f t="shared" si="93"/>
        <v>0</v>
      </c>
      <c r="X209" s="28">
        <f t="shared" si="94"/>
        <v>0</v>
      </c>
      <c r="Y209" s="9"/>
      <c r="Z209" s="30">
        <f t="shared" si="101"/>
        <v>200</v>
      </c>
      <c r="AA209" s="28">
        <f t="shared" si="85"/>
        <v>0</v>
      </c>
      <c r="AB209" s="28">
        <f t="shared" si="86"/>
        <v>0</v>
      </c>
      <c r="AC209" s="28">
        <f t="shared" si="95"/>
        <v>0</v>
      </c>
      <c r="AD209" s="28">
        <f t="shared" si="96"/>
        <v>0</v>
      </c>
      <c r="AF209" s="2"/>
      <c r="AG209" s="2"/>
      <c r="AH209" s="2"/>
    </row>
    <row r="210" spans="1:34" s="1" customFormat="1" ht="20.100000000000001" customHeight="1" x14ac:dyDescent="0.3">
      <c r="A210" s="9"/>
      <c r="B210" s="31">
        <f t="shared" si="97"/>
        <v>201</v>
      </c>
      <c r="C210" s="32">
        <f t="shared" si="77"/>
        <v>0</v>
      </c>
      <c r="D210" s="32">
        <f t="shared" si="78"/>
        <v>0</v>
      </c>
      <c r="E210" s="32">
        <f t="shared" si="87"/>
        <v>0</v>
      </c>
      <c r="F210" s="32">
        <f t="shared" si="88"/>
        <v>0</v>
      </c>
      <c r="G210" s="9"/>
      <c r="H210" s="30">
        <f t="shared" si="98"/>
        <v>201</v>
      </c>
      <c r="I210" s="28">
        <f t="shared" si="79"/>
        <v>0</v>
      </c>
      <c r="J210" s="28">
        <f t="shared" si="80"/>
        <v>0</v>
      </c>
      <c r="K210" s="28">
        <f t="shared" si="89"/>
        <v>0</v>
      </c>
      <c r="L210" s="28">
        <f t="shared" si="90"/>
        <v>0</v>
      </c>
      <c r="M210" s="9"/>
      <c r="N210" s="30">
        <f t="shared" si="99"/>
        <v>201</v>
      </c>
      <c r="O210" s="28">
        <f t="shared" si="81"/>
        <v>0</v>
      </c>
      <c r="P210" s="28">
        <f t="shared" si="82"/>
        <v>0</v>
      </c>
      <c r="Q210" s="28">
        <f t="shared" si="91"/>
        <v>0</v>
      </c>
      <c r="R210" s="28">
        <f t="shared" si="92"/>
        <v>0</v>
      </c>
      <c r="S210" s="9"/>
      <c r="T210" s="30">
        <f t="shared" si="100"/>
        <v>201</v>
      </c>
      <c r="U210" s="28">
        <f t="shared" si="83"/>
        <v>0</v>
      </c>
      <c r="V210" s="28">
        <f t="shared" si="84"/>
        <v>0</v>
      </c>
      <c r="W210" s="28">
        <f t="shared" si="93"/>
        <v>0</v>
      </c>
      <c r="X210" s="28">
        <f t="shared" si="94"/>
        <v>0</v>
      </c>
      <c r="Y210" s="9"/>
      <c r="Z210" s="30">
        <f t="shared" si="101"/>
        <v>201</v>
      </c>
      <c r="AA210" s="28">
        <f t="shared" si="85"/>
        <v>0</v>
      </c>
      <c r="AB210" s="28">
        <f t="shared" si="86"/>
        <v>0</v>
      </c>
      <c r="AC210" s="28">
        <f t="shared" si="95"/>
        <v>0</v>
      </c>
      <c r="AD210" s="28">
        <f t="shared" si="96"/>
        <v>0</v>
      </c>
      <c r="AF210" s="2"/>
      <c r="AG210" s="2"/>
      <c r="AH210" s="2"/>
    </row>
    <row r="211" spans="1:34" s="1" customFormat="1" ht="20.100000000000001" customHeight="1" x14ac:dyDescent="0.3">
      <c r="A211" s="9"/>
      <c r="B211" s="31">
        <f t="shared" si="97"/>
        <v>202</v>
      </c>
      <c r="C211" s="32">
        <f t="shared" si="77"/>
        <v>0</v>
      </c>
      <c r="D211" s="32">
        <f t="shared" si="78"/>
        <v>0</v>
      </c>
      <c r="E211" s="32">
        <f t="shared" si="87"/>
        <v>0</v>
      </c>
      <c r="F211" s="32">
        <f t="shared" si="88"/>
        <v>0</v>
      </c>
      <c r="G211" s="9"/>
      <c r="H211" s="30">
        <f t="shared" si="98"/>
        <v>202</v>
      </c>
      <c r="I211" s="28">
        <f t="shared" si="79"/>
        <v>0</v>
      </c>
      <c r="J211" s="28">
        <f t="shared" si="80"/>
        <v>0</v>
      </c>
      <c r="K211" s="28">
        <f t="shared" si="89"/>
        <v>0</v>
      </c>
      <c r="L211" s="28">
        <f t="shared" si="90"/>
        <v>0</v>
      </c>
      <c r="M211" s="9"/>
      <c r="N211" s="30">
        <f t="shared" si="99"/>
        <v>202</v>
      </c>
      <c r="O211" s="28">
        <f t="shared" si="81"/>
        <v>0</v>
      </c>
      <c r="P211" s="28">
        <f t="shared" si="82"/>
        <v>0</v>
      </c>
      <c r="Q211" s="28">
        <f t="shared" si="91"/>
        <v>0</v>
      </c>
      <c r="R211" s="28">
        <f t="shared" si="92"/>
        <v>0</v>
      </c>
      <c r="S211" s="9"/>
      <c r="T211" s="30">
        <f t="shared" si="100"/>
        <v>202</v>
      </c>
      <c r="U211" s="28">
        <f t="shared" si="83"/>
        <v>0</v>
      </c>
      <c r="V211" s="28">
        <f t="shared" si="84"/>
        <v>0</v>
      </c>
      <c r="W211" s="28">
        <f t="shared" si="93"/>
        <v>0</v>
      </c>
      <c r="X211" s="28">
        <f t="shared" si="94"/>
        <v>0</v>
      </c>
      <c r="Y211" s="9"/>
      <c r="Z211" s="30">
        <f t="shared" si="101"/>
        <v>202</v>
      </c>
      <c r="AA211" s="28">
        <f t="shared" si="85"/>
        <v>0</v>
      </c>
      <c r="AB211" s="28">
        <f t="shared" si="86"/>
        <v>0</v>
      </c>
      <c r="AC211" s="28">
        <f t="shared" si="95"/>
        <v>0</v>
      </c>
      <c r="AD211" s="28">
        <f t="shared" si="96"/>
        <v>0</v>
      </c>
      <c r="AF211" s="2"/>
      <c r="AG211" s="2"/>
      <c r="AH211" s="2"/>
    </row>
    <row r="212" spans="1:34" s="1" customFormat="1" ht="20.100000000000001" customHeight="1" x14ac:dyDescent="0.3">
      <c r="A212" s="9"/>
      <c r="B212" s="30">
        <f t="shared" si="97"/>
        <v>203</v>
      </c>
      <c r="C212" s="28">
        <f t="shared" si="77"/>
        <v>0</v>
      </c>
      <c r="D212" s="28">
        <f t="shared" si="78"/>
        <v>0</v>
      </c>
      <c r="E212" s="28">
        <f t="shared" si="87"/>
        <v>0</v>
      </c>
      <c r="F212" s="28">
        <f t="shared" si="88"/>
        <v>0</v>
      </c>
      <c r="G212" s="9"/>
      <c r="H212" s="30">
        <f t="shared" si="98"/>
        <v>203</v>
      </c>
      <c r="I212" s="28">
        <f t="shared" si="79"/>
        <v>0</v>
      </c>
      <c r="J212" s="28">
        <f t="shared" si="80"/>
        <v>0</v>
      </c>
      <c r="K212" s="28">
        <f t="shared" si="89"/>
        <v>0</v>
      </c>
      <c r="L212" s="28">
        <f t="shared" si="90"/>
        <v>0</v>
      </c>
      <c r="M212" s="9"/>
      <c r="N212" s="30">
        <f t="shared" si="99"/>
        <v>203</v>
      </c>
      <c r="O212" s="28">
        <f t="shared" si="81"/>
        <v>0</v>
      </c>
      <c r="P212" s="28">
        <f t="shared" si="82"/>
        <v>0</v>
      </c>
      <c r="Q212" s="28">
        <f t="shared" si="91"/>
        <v>0</v>
      </c>
      <c r="R212" s="28">
        <f t="shared" si="92"/>
        <v>0</v>
      </c>
      <c r="S212" s="9"/>
      <c r="T212" s="30">
        <f t="shared" si="100"/>
        <v>203</v>
      </c>
      <c r="U212" s="28">
        <f t="shared" si="83"/>
        <v>0</v>
      </c>
      <c r="V212" s="28">
        <f t="shared" si="84"/>
        <v>0</v>
      </c>
      <c r="W212" s="28">
        <f t="shared" si="93"/>
        <v>0</v>
      </c>
      <c r="X212" s="28">
        <f t="shared" si="94"/>
        <v>0</v>
      </c>
      <c r="Y212" s="9"/>
      <c r="Z212" s="30">
        <f t="shared" si="101"/>
        <v>203</v>
      </c>
      <c r="AA212" s="28">
        <f t="shared" si="85"/>
        <v>0</v>
      </c>
      <c r="AB212" s="28">
        <f t="shared" si="86"/>
        <v>0</v>
      </c>
      <c r="AC212" s="28">
        <f t="shared" si="95"/>
        <v>0</v>
      </c>
      <c r="AD212" s="28">
        <f t="shared" si="96"/>
        <v>0</v>
      </c>
      <c r="AF212" s="2"/>
      <c r="AG212" s="2"/>
      <c r="AH212" s="2"/>
    </row>
    <row r="213" spans="1:34" s="1" customFormat="1" ht="20.100000000000001" customHeight="1" x14ac:dyDescent="0.3">
      <c r="A213" s="9"/>
      <c r="B213" s="31">
        <f t="shared" si="97"/>
        <v>204</v>
      </c>
      <c r="C213" s="32">
        <f t="shared" si="77"/>
        <v>0</v>
      </c>
      <c r="D213" s="32">
        <f t="shared" si="78"/>
        <v>0</v>
      </c>
      <c r="E213" s="32">
        <f t="shared" si="87"/>
        <v>0</v>
      </c>
      <c r="F213" s="32">
        <f t="shared" si="88"/>
        <v>0</v>
      </c>
      <c r="G213" s="9"/>
      <c r="H213" s="30">
        <f t="shared" si="98"/>
        <v>204</v>
      </c>
      <c r="I213" s="28">
        <f t="shared" si="79"/>
        <v>0</v>
      </c>
      <c r="J213" s="28">
        <f t="shared" si="80"/>
        <v>0</v>
      </c>
      <c r="K213" s="28">
        <f t="shared" si="89"/>
        <v>0</v>
      </c>
      <c r="L213" s="28">
        <f t="shared" si="90"/>
        <v>0</v>
      </c>
      <c r="M213" s="9"/>
      <c r="N213" s="30">
        <f t="shared" si="99"/>
        <v>204</v>
      </c>
      <c r="O213" s="28">
        <f t="shared" si="81"/>
        <v>0</v>
      </c>
      <c r="P213" s="28">
        <f t="shared" si="82"/>
        <v>0</v>
      </c>
      <c r="Q213" s="28">
        <f t="shared" si="91"/>
        <v>0</v>
      </c>
      <c r="R213" s="28">
        <f t="shared" si="92"/>
        <v>0</v>
      </c>
      <c r="S213" s="9"/>
      <c r="T213" s="30">
        <f t="shared" si="100"/>
        <v>204</v>
      </c>
      <c r="U213" s="28">
        <f t="shared" si="83"/>
        <v>0</v>
      </c>
      <c r="V213" s="28">
        <f t="shared" si="84"/>
        <v>0</v>
      </c>
      <c r="W213" s="28">
        <f t="shared" si="93"/>
        <v>0</v>
      </c>
      <c r="X213" s="28">
        <f t="shared" si="94"/>
        <v>0</v>
      </c>
      <c r="Y213" s="9"/>
      <c r="Z213" s="30">
        <f t="shared" si="101"/>
        <v>204</v>
      </c>
      <c r="AA213" s="28">
        <f t="shared" si="85"/>
        <v>0</v>
      </c>
      <c r="AB213" s="28">
        <f t="shared" si="86"/>
        <v>0</v>
      </c>
      <c r="AC213" s="28">
        <f t="shared" si="95"/>
        <v>0</v>
      </c>
      <c r="AD213" s="28">
        <f t="shared" si="96"/>
        <v>0</v>
      </c>
      <c r="AF213" s="2"/>
      <c r="AG213" s="2"/>
      <c r="AH213" s="2"/>
    </row>
    <row r="214" spans="1:34" s="1" customFormat="1" ht="20.100000000000001" customHeight="1" x14ac:dyDescent="0.3">
      <c r="A214" s="9"/>
      <c r="B214" s="31">
        <f t="shared" si="97"/>
        <v>205</v>
      </c>
      <c r="C214" s="32">
        <f t="shared" si="77"/>
        <v>0</v>
      </c>
      <c r="D214" s="32">
        <f t="shared" si="78"/>
        <v>0</v>
      </c>
      <c r="E214" s="32">
        <f t="shared" si="87"/>
        <v>0</v>
      </c>
      <c r="F214" s="32">
        <f t="shared" si="88"/>
        <v>0</v>
      </c>
      <c r="G214" s="9"/>
      <c r="H214" s="30">
        <f t="shared" si="98"/>
        <v>205</v>
      </c>
      <c r="I214" s="28">
        <f t="shared" si="79"/>
        <v>0</v>
      </c>
      <c r="J214" s="28">
        <f t="shared" si="80"/>
        <v>0</v>
      </c>
      <c r="K214" s="28">
        <f t="shared" si="89"/>
        <v>0</v>
      </c>
      <c r="L214" s="28">
        <f t="shared" si="90"/>
        <v>0</v>
      </c>
      <c r="M214" s="9"/>
      <c r="N214" s="30">
        <f t="shared" si="99"/>
        <v>205</v>
      </c>
      <c r="O214" s="28">
        <f t="shared" si="81"/>
        <v>0</v>
      </c>
      <c r="P214" s="28">
        <f t="shared" si="82"/>
        <v>0</v>
      </c>
      <c r="Q214" s="28">
        <f t="shared" si="91"/>
        <v>0</v>
      </c>
      <c r="R214" s="28">
        <f t="shared" si="92"/>
        <v>0</v>
      </c>
      <c r="S214" s="9"/>
      <c r="T214" s="30">
        <f t="shared" si="100"/>
        <v>205</v>
      </c>
      <c r="U214" s="28">
        <f t="shared" si="83"/>
        <v>0</v>
      </c>
      <c r="V214" s="28">
        <f t="shared" si="84"/>
        <v>0</v>
      </c>
      <c r="W214" s="28">
        <f t="shared" si="93"/>
        <v>0</v>
      </c>
      <c r="X214" s="28">
        <f t="shared" si="94"/>
        <v>0</v>
      </c>
      <c r="Y214" s="9"/>
      <c r="Z214" s="30">
        <f t="shared" si="101"/>
        <v>205</v>
      </c>
      <c r="AA214" s="28">
        <f t="shared" si="85"/>
        <v>0</v>
      </c>
      <c r="AB214" s="28">
        <f t="shared" si="86"/>
        <v>0</v>
      </c>
      <c r="AC214" s="28">
        <f t="shared" si="95"/>
        <v>0</v>
      </c>
      <c r="AD214" s="28">
        <f t="shared" si="96"/>
        <v>0</v>
      </c>
      <c r="AF214" s="2"/>
      <c r="AG214" s="2"/>
      <c r="AH214" s="2"/>
    </row>
    <row r="215" spans="1:34" s="1" customFormat="1" ht="20.100000000000001" customHeight="1" x14ac:dyDescent="0.3">
      <c r="A215" s="9"/>
      <c r="B215" s="31">
        <f t="shared" si="97"/>
        <v>206</v>
      </c>
      <c r="C215" s="32">
        <f t="shared" si="77"/>
        <v>0</v>
      </c>
      <c r="D215" s="32">
        <f t="shared" si="78"/>
        <v>0</v>
      </c>
      <c r="E215" s="32">
        <f t="shared" si="87"/>
        <v>0</v>
      </c>
      <c r="F215" s="32">
        <f t="shared" si="88"/>
        <v>0</v>
      </c>
      <c r="G215" s="9"/>
      <c r="H215" s="30">
        <f t="shared" si="98"/>
        <v>206</v>
      </c>
      <c r="I215" s="28">
        <f t="shared" si="79"/>
        <v>0</v>
      </c>
      <c r="J215" s="28">
        <f t="shared" si="80"/>
        <v>0</v>
      </c>
      <c r="K215" s="28">
        <f t="shared" si="89"/>
        <v>0</v>
      </c>
      <c r="L215" s="28">
        <f t="shared" si="90"/>
        <v>0</v>
      </c>
      <c r="M215" s="9"/>
      <c r="N215" s="30">
        <f t="shared" si="99"/>
        <v>206</v>
      </c>
      <c r="O215" s="28">
        <f t="shared" si="81"/>
        <v>0</v>
      </c>
      <c r="P215" s="28">
        <f t="shared" si="82"/>
        <v>0</v>
      </c>
      <c r="Q215" s="28">
        <f t="shared" si="91"/>
        <v>0</v>
      </c>
      <c r="R215" s="28">
        <f t="shared" si="92"/>
        <v>0</v>
      </c>
      <c r="S215" s="9"/>
      <c r="T215" s="30">
        <f t="shared" si="100"/>
        <v>206</v>
      </c>
      <c r="U215" s="28">
        <f t="shared" si="83"/>
        <v>0</v>
      </c>
      <c r="V215" s="28">
        <f t="shared" si="84"/>
        <v>0</v>
      </c>
      <c r="W215" s="28">
        <f t="shared" si="93"/>
        <v>0</v>
      </c>
      <c r="X215" s="28">
        <f t="shared" si="94"/>
        <v>0</v>
      </c>
      <c r="Y215" s="9"/>
      <c r="Z215" s="30">
        <f t="shared" si="101"/>
        <v>206</v>
      </c>
      <c r="AA215" s="28">
        <f t="shared" si="85"/>
        <v>0</v>
      </c>
      <c r="AB215" s="28">
        <f t="shared" si="86"/>
        <v>0</v>
      </c>
      <c r="AC215" s="28">
        <f t="shared" si="95"/>
        <v>0</v>
      </c>
      <c r="AD215" s="28">
        <f t="shared" si="96"/>
        <v>0</v>
      </c>
      <c r="AF215" s="2"/>
      <c r="AG215" s="2"/>
      <c r="AH215" s="2"/>
    </row>
    <row r="216" spans="1:34" s="1" customFormat="1" ht="20.100000000000001" customHeight="1" x14ac:dyDescent="0.3">
      <c r="A216" s="9"/>
      <c r="B216" s="31">
        <f t="shared" si="97"/>
        <v>207</v>
      </c>
      <c r="C216" s="32">
        <f t="shared" si="77"/>
        <v>0</v>
      </c>
      <c r="D216" s="32">
        <f t="shared" si="78"/>
        <v>0</v>
      </c>
      <c r="E216" s="32">
        <f t="shared" si="87"/>
        <v>0</v>
      </c>
      <c r="F216" s="32">
        <f t="shared" si="88"/>
        <v>0</v>
      </c>
      <c r="G216" s="9"/>
      <c r="H216" s="30">
        <f t="shared" si="98"/>
        <v>207</v>
      </c>
      <c r="I216" s="28">
        <f t="shared" si="79"/>
        <v>0</v>
      </c>
      <c r="J216" s="28">
        <f t="shared" si="80"/>
        <v>0</v>
      </c>
      <c r="K216" s="28">
        <f t="shared" si="89"/>
        <v>0</v>
      </c>
      <c r="L216" s="28">
        <f t="shared" si="90"/>
        <v>0</v>
      </c>
      <c r="M216" s="9"/>
      <c r="N216" s="30">
        <f t="shared" si="99"/>
        <v>207</v>
      </c>
      <c r="O216" s="28">
        <f t="shared" si="81"/>
        <v>0</v>
      </c>
      <c r="P216" s="28">
        <f t="shared" si="82"/>
        <v>0</v>
      </c>
      <c r="Q216" s="28">
        <f t="shared" si="91"/>
        <v>0</v>
      </c>
      <c r="R216" s="28">
        <f t="shared" si="92"/>
        <v>0</v>
      </c>
      <c r="S216" s="9"/>
      <c r="T216" s="30">
        <f t="shared" si="100"/>
        <v>207</v>
      </c>
      <c r="U216" s="28">
        <f t="shared" si="83"/>
        <v>0</v>
      </c>
      <c r="V216" s="28">
        <f t="shared" si="84"/>
        <v>0</v>
      </c>
      <c r="W216" s="28">
        <f t="shared" si="93"/>
        <v>0</v>
      </c>
      <c r="X216" s="28">
        <f t="shared" si="94"/>
        <v>0</v>
      </c>
      <c r="Y216" s="9"/>
      <c r="Z216" s="30">
        <f t="shared" si="101"/>
        <v>207</v>
      </c>
      <c r="AA216" s="28">
        <f t="shared" si="85"/>
        <v>0</v>
      </c>
      <c r="AB216" s="28">
        <f t="shared" si="86"/>
        <v>0</v>
      </c>
      <c r="AC216" s="28">
        <f t="shared" si="95"/>
        <v>0</v>
      </c>
      <c r="AD216" s="28">
        <f t="shared" si="96"/>
        <v>0</v>
      </c>
      <c r="AF216" s="2"/>
      <c r="AG216" s="2"/>
      <c r="AH216" s="2"/>
    </row>
    <row r="217" spans="1:34" s="1" customFormat="1" ht="20.100000000000001" customHeight="1" x14ac:dyDescent="0.3">
      <c r="B217" s="30">
        <f t="shared" si="97"/>
        <v>208</v>
      </c>
      <c r="C217" s="28">
        <f t="shared" si="77"/>
        <v>0</v>
      </c>
      <c r="D217" s="28">
        <f t="shared" si="78"/>
        <v>0</v>
      </c>
      <c r="E217" s="28">
        <f t="shared" si="87"/>
        <v>0</v>
      </c>
      <c r="F217" s="28">
        <f t="shared" si="88"/>
        <v>0</v>
      </c>
      <c r="H217" s="30">
        <f t="shared" si="98"/>
        <v>208</v>
      </c>
      <c r="I217" s="28">
        <f t="shared" si="79"/>
        <v>0</v>
      </c>
      <c r="J217" s="28">
        <f t="shared" si="80"/>
        <v>0</v>
      </c>
      <c r="K217" s="28">
        <f t="shared" si="89"/>
        <v>0</v>
      </c>
      <c r="L217" s="28">
        <f t="shared" si="90"/>
        <v>0</v>
      </c>
      <c r="M217" s="9"/>
      <c r="N217" s="30">
        <f t="shared" si="99"/>
        <v>208</v>
      </c>
      <c r="O217" s="28">
        <f t="shared" si="81"/>
        <v>0</v>
      </c>
      <c r="P217" s="28">
        <f t="shared" si="82"/>
        <v>0</v>
      </c>
      <c r="Q217" s="28">
        <f t="shared" si="91"/>
        <v>0</v>
      </c>
      <c r="R217" s="28">
        <f t="shared" si="92"/>
        <v>0</v>
      </c>
      <c r="S217" s="9"/>
      <c r="T217" s="30">
        <f t="shared" si="100"/>
        <v>208</v>
      </c>
      <c r="U217" s="28">
        <f t="shared" si="83"/>
        <v>0</v>
      </c>
      <c r="V217" s="28">
        <f t="shared" si="84"/>
        <v>0</v>
      </c>
      <c r="W217" s="28">
        <f t="shared" si="93"/>
        <v>0</v>
      </c>
      <c r="X217" s="28">
        <f t="shared" si="94"/>
        <v>0</v>
      </c>
      <c r="Y217" s="9"/>
      <c r="Z217" s="30">
        <f t="shared" si="101"/>
        <v>208</v>
      </c>
      <c r="AA217" s="28">
        <f t="shared" si="85"/>
        <v>0</v>
      </c>
      <c r="AB217" s="28">
        <f t="shared" si="86"/>
        <v>0</v>
      </c>
      <c r="AC217" s="28">
        <f t="shared" si="95"/>
        <v>0</v>
      </c>
      <c r="AD217" s="28">
        <f t="shared" si="96"/>
        <v>0</v>
      </c>
      <c r="AF217" s="2"/>
      <c r="AG217" s="2"/>
      <c r="AH217" s="2"/>
    </row>
    <row r="218" spans="1:34" s="1" customFormat="1" ht="20.100000000000001" customHeight="1" x14ac:dyDescent="0.3">
      <c r="B218" s="31">
        <f t="shared" si="97"/>
        <v>209</v>
      </c>
      <c r="C218" s="32">
        <f t="shared" si="77"/>
        <v>0</v>
      </c>
      <c r="D218" s="32">
        <f t="shared" si="78"/>
        <v>0</v>
      </c>
      <c r="E218" s="32">
        <f t="shared" si="87"/>
        <v>0</v>
      </c>
      <c r="F218" s="32">
        <f t="shared" si="88"/>
        <v>0</v>
      </c>
      <c r="H218" s="30">
        <f t="shared" si="98"/>
        <v>209</v>
      </c>
      <c r="I218" s="28">
        <f t="shared" si="79"/>
        <v>0</v>
      </c>
      <c r="J218" s="28">
        <f t="shared" si="80"/>
        <v>0</v>
      </c>
      <c r="K218" s="28">
        <f t="shared" si="89"/>
        <v>0</v>
      </c>
      <c r="L218" s="28">
        <f t="shared" si="90"/>
        <v>0</v>
      </c>
      <c r="M218" s="9"/>
      <c r="N218" s="30">
        <f t="shared" si="99"/>
        <v>209</v>
      </c>
      <c r="O218" s="28">
        <f t="shared" si="81"/>
        <v>0</v>
      </c>
      <c r="P218" s="28">
        <f t="shared" si="82"/>
        <v>0</v>
      </c>
      <c r="Q218" s="28">
        <f t="shared" si="91"/>
        <v>0</v>
      </c>
      <c r="R218" s="28">
        <f t="shared" si="92"/>
        <v>0</v>
      </c>
      <c r="S218" s="9"/>
      <c r="T218" s="30">
        <f t="shared" si="100"/>
        <v>209</v>
      </c>
      <c r="U218" s="28">
        <f t="shared" si="83"/>
        <v>0</v>
      </c>
      <c r="V218" s="28">
        <f t="shared" si="84"/>
        <v>0</v>
      </c>
      <c r="W218" s="28">
        <f t="shared" si="93"/>
        <v>0</v>
      </c>
      <c r="X218" s="28">
        <f t="shared" si="94"/>
        <v>0</v>
      </c>
      <c r="Y218" s="9"/>
      <c r="Z218" s="30">
        <f t="shared" si="101"/>
        <v>209</v>
      </c>
      <c r="AA218" s="28">
        <f t="shared" si="85"/>
        <v>0</v>
      </c>
      <c r="AB218" s="28">
        <f t="shared" si="86"/>
        <v>0</v>
      </c>
      <c r="AC218" s="28">
        <f t="shared" si="95"/>
        <v>0</v>
      </c>
      <c r="AD218" s="28">
        <f t="shared" si="96"/>
        <v>0</v>
      </c>
      <c r="AF218" s="2"/>
      <c r="AG218" s="2"/>
      <c r="AH218" s="2"/>
    </row>
    <row r="219" spans="1:34" s="1" customFormat="1" ht="20.100000000000001" customHeight="1" x14ac:dyDescent="0.3">
      <c r="B219" s="31">
        <f t="shared" si="97"/>
        <v>210</v>
      </c>
      <c r="C219" s="32">
        <f t="shared" si="77"/>
        <v>0</v>
      </c>
      <c r="D219" s="32">
        <f t="shared" si="78"/>
        <v>0</v>
      </c>
      <c r="E219" s="32">
        <f t="shared" si="87"/>
        <v>0</v>
      </c>
      <c r="F219" s="32">
        <f t="shared" si="88"/>
        <v>0</v>
      </c>
      <c r="H219" s="30">
        <f t="shared" si="98"/>
        <v>210</v>
      </c>
      <c r="I219" s="28">
        <f t="shared" si="79"/>
        <v>0</v>
      </c>
      <c r="J219" s="28">
        <f t="shared" si="80"/>
        <v>0</v>
      </c>
      <c r="K219" s="28">
        <f t="shared" si="89"/>
        <v>0</v>
      </c>
      <c r="L219" s="28">
        <f t="shared" si="90"/>
        <v>0</v>
      </c>
      <c r="M219" s="9"/>
      <c r="N219" s="30">
        <f t="shared" si="99"/>
        <v>210</v>
      </c>
      <c r="O219" s="28">
        <f t="shared" si="81"/>
        <v>0</v>
      </c>
      <c r="P219" s="28">
        <f t="shared" si="82"/>
        <v>0</v>
      </c>
      <c r="Q219" s="28">
        <f t="shared" si="91"/>
        <v>0</v>
      </c>
      <c r="R219" s="28">
        <f t="shared" si="92"/>
        <v>0</v>
      </c>
      <c r="S219" s="9"/>
      <c r="T219" s="30">
        <f t="shared" si="100"/>
        <v>210</v>
      </c>
      <c r="U219" s="28">
        <f t="shared" si="83"/>
        <v>0</v>
      </c>
      <c r="V219" s="28">
        <f t="shared" si="84"/>
        <v>0</v>
      </c>
      <c r="W219" s="28">
        <f t="shared" si="93"/>
        <v>0</v>
      </c>
      <c r="X219" s="28">
        <f t="shared" si="94"/>
        <v>0</v>
      </c>
      <c r="Y219" s="9"/>
      <c r="Z219" s="30">
        <f t="shared" si="101"/>
        <v>210</v>
      </c>
      <c r="AA219" s="28">
        <f t="shared" si="85"/>
        <v>0</v>
      </c>
      <c r="AB219" s="28">
        <f t="shared" si="86"/>
        <v>0</v>
      </c>
      <c r="AC219" s="28">
        <f t="shared" si="95"/>
        <v>0</v>
      </c>
      <c r="AD219" s="28">
        <f t="shared" si="96"/>
        <v>0</v>
      </c>
      <c r="AF219" s="2"/>
      <c r="AG219" s="2"/>
      <c r="AH219" s="2"/>
    </row>
    <row r="220" spans="1:34" s="1" customFormat="1" ht="20.100000000000001" customHeight="1" x14ac:dyDescent="0.3">
      <c r="B220" s="31">
        <f t="shared" si="97"/>
        <v>211</v>
      </c>
      <c r="C220" s="32">
        <f t="shared" si="77"/>
        <v>0</v>
      </c>
      <c r="D220" s="32">
        <f t="shared" si="78"/>
        <v>0</v>
      </c>
      <c r="E220" s="32">
        <f t="shared" si="87"/>
        <v>0</v>
      </c>
      <c r="F220" s="32">
        <f t="shared" si="88"/>
        <v>0</v>
      </c>
      <c r="H220" s="30">
        <f t="shared" si="98"/>
        <v>211</v>
      </c>
      <c r="I220" s="28">
        <f t="shared" si="79"/>
        <v>0</v>
      </c>
      <c r="J220" s="28">
        <f t="shared" si="80"/>
        <v>0</v>
      </c>
      <c r="K220" s="28">
        <f t="shared" si="89"/>
        <v>0</v>
      </c>
      <c r="L220" s="28">
        <f t="shared" si="90"/>
        <v>0</v>
      </c>
      <c r="N220" s="30">
        <f t="shared" si="99"/>
        <v>211</v>
      </c>
      <c r="O220" s="28">
        <f t="shared" si="81"/>
        <v>0</v>
      </c>
      <c r="P220" s="28">
        <f t="shared" si="82"/>
        <v>0</v>
      </c>
      <c r="Q220" s="28">
        <f t="shared" si="91"/>
        <v>0</v>
      </c>
      <c r="R220" s="28">
        <f t="shared" si="92"/>
        <v>0</v>
      </c>
      <c r="T220" s="30">
        <f t="shared" si="100"/>
        <v>211</v>
      </c>
      <c r="U220" s="28">
        <f t="shared" si="83"/>
        <v>0</v>
      </c>
      <c r="V220" s="28">
        <f t="shared" si="84"/>
        <v>0</v>
      </c>
      <c r="W220" s="28">
        <f t="shared" si="93"/>
        <v>0</v>
      </c>
      <c r="X220" s="28">
        <f t="shared" si="94"/>
        <v>0</v>
      </c>
      <c r="Z220" s="30">
        <f t="shared" si="101"/>
        <v>211</v>
      </c>
      <c r="AA220" s="28">
        <f t="shared" si="85"/>
        <v>0</v>
      </c>
      <c r="AB220" s="28">
        <f t="shared" si="86"/>
        <v>0</v>
      </c>
      <c r="AC220" s="28">
        <f t="shared" si="95"/>
        <v>0</v>
      </c>
      <c r="AD220" s="28">
        <f t="shared" si="96"/>
        <v>0</v>
      </c>
      <c r="AF220" s="2"/>
      <c r="AG220" s="2"/>
      <c r="AH220" s="2"/>
    </row>
    <row r="221" spans="1:34" s="1" customFormat="1" ht="20.100000000000001" customHeight="1" x14ac:dyDescent="0.3">
      <c r="B221" s="31">
        <f t="shared" si="97"/>
        <v>212</v>
      </c>
      <c r="C221" s="32">
        <f t="shared" si="77"/>
        <v>0</v>
      </c>
      <c r="D221" s="32">
        <f t="shared" si="78"/>
        <v>0</v>
      </c>
      <c r="E221" s="32">
        <f t="shared" si="87"/>
        <v>0</v>
      </c>
      <c r="F221" s="32">
        <f t="shared" si="88"/>
        <v>0</v>
      </c>
      <c r="H221" s="30">
        <f t="shared" si="98"/>
        <v>212</v>
      </c>
      <c r="I221" s="28">
        <f t="shared" si="79"/>
        <v>0</v>
      </c>
      <c r="J221" s="28">
        <f t="shared" si="80"/>
        <v>0</v>
      </c>
      <c r="K221" s="28">
        <f t="shared" si="89"/>
        <v>0</v>
      </c>
      <c r="L221" s="28">
        <f t="shared" si="90"/>
        <v>0</v>
      </c>
      <c r="N221" s="30">
        <f t="shared" si="99"/>
        <v>212</v>
      </c>
      <c r="O221" s="28">
        <f t="shared" si="81"/>
        <v>0</v>
      </c>
      <c r="P221" s="28">
        <f t="shared" si="82"/>
        <v>0</v>
      </c>
      <c r="Q221" s="28">
        <f t="shared" si="91"/>
        <v>0</v>
      </c>
      <c r="R221" s="28">
        <f t="shared" si="92"/>
        <v>0</v>
      </c>
      <c r="T221" s="30">
        <f t="shared" si="100"/>
        <v>212</v>
      </c>
      <c r="U221" s="28">
        <f t="shared" si="83"/>
        <v>0</v>
      </c>
      <c r="V221" s="28">
        <f t="shared" si="84"/>
        <v>0</v>
      </c>
      <c r="W221" s="28">
        <f t="shared" si="93"/>
        <v>0</v>
      </c>
      <c r="X221" s="28">
        <f t="shared" si="94"/>
        <v>0</v>
      </c>
      <c r="Z221" s="30">
        <f t="shared" si="101"/>
        <v>212</v>
      </c>
      <c r="AA221" s="28">
        <f t="shared" si="85"/>
        <v>0</v>
      </c>
      <c r="AB221" s="28">
        <f t="shared" si="86"/>
        <v>0</v>
      </c>
      <c r="AC221" s="28">
        <f t="shared" si="95"/>
        <v>0</v>
      </c>
      <c r="AD221" s="28">
        <f t="shared" si="96"/>
        <v>0</v>
      </c>
      <c r="AF221" s="2"/>
      <c r="AG221" s="2"/>
      <c r="AH221" s="2"/>
    </row>
    <row r="222" spans="1:34" s="1" customFormat="1" ht="20.100000000000001" customHeight="1" x14ac:dyDescent="0.3">
      <c r="B222" s="30">
        <f t="shared" si="97"/>
        <v>213</v>
      </c>
      <c r="C222" s="28">
        <f t="shared" si="77"/>
        <v>0</v>
      </c>
      <c r="D222" s="28">
        <f t="shared" si="78"/>
        <v>0</v>
      </c>
      <c r="E222" s="28">
        <f t="shared" si="87"/>
        <v>0</v>
      </c>
      <c r="F222" s="28">
        <f t="shared" si="88"/>
        <v>0</v>
      </c>
      <c r="H222" s="30">
        <f t="shared" si="98"/>
        <v>213</v>
      </c>
      <c r="I222" s="28">
        <f t="shared" si="79"/>
        <v>0</v>
      </c>
      <c r="J222" s="28">
        <f t="shared" si="80"/>
        <v>0</v>
      </c>
      <c r="K222" s="28">
        <f t="shared" si="89"/>
        <v>0</v>
      </c>
      <c r="L222" s="28">
        <f t="shared" si="90"/>
        <v>0</v>
      </c>
      <c r="N222" s="30">
        <f t="shared" si="99"/>
        <v>213</v>
      </c>
      <c r="O222" s="28">
        <f t="shared" si="81"/>
        <v>0</v>
      </c>
      <c r="P222" s="28">
        <f t="shared" si="82"/>
        <v>0</v>
      </c>
      <c r="Q222" s="28">
        <f t="shared" si="91"/>
        <v>0</v>
      </c>
      <c r="R222" s="28">
        <f t="shared" si="92"/>
        <v>0</v>
      </c>
      <c r="T222" s="30">
        <f t="shared" si="100"/>
        <v>213</v>
      </c>
      <c r="U222" s="28">
        <f t="shared" si="83"/>
        <v>0</v>
      </c>
      <c r="V222" s="28">
        <f t="shared" si="84"/>
        <v>0</v>
      </c>
      <c r="W222" s="28">
        <f t="shared" si="93"/>
        <v>0</v>
      </c>
      <c r="X222" s="28">
        <f t="shared" si="94"/>
        <v>0</v>
      </c>
      <c r="Z222" s="30">
        <f t="shared" si="101"/>
        <v>213</v>
      </c>
      <c r="AA222" s="28">
        <f t="shared" si="85"/>
        <v>0</v>
      </c>
      <c r="AB222" s="28">
        <f t="shared" si="86"/>
        <v>0</v>
      </c>
      <c r="AC222" s="28">
        <f t="shared" si="95"/>
        <v>0</v>
      </c>
      <c r="AD222" s="28">
        <f t="shared" si="96"/>
        <v>0</v>
      </c>
      <c r="AF222" s="2"/>
      <c r="AG222" s="2"/>
      <c r="AH222" s="2"/>
    </row>
    <row r="223" spans="1:34" s="1" customFormat="1" ht="20.100000000000001" customHeight="1" x14ac:dyDescent="0.3">
      <c r="B223" s="31">
        <f t="shared" si="97"/>
        <v>214</v>
      </c>
      <c r="C223" s="32">
        <f t="shared" si="77"/>
        <v>0</v>
      </c>
      <c r="D223" s="32">
        <f t="shared" si="78"/>
        <v>0</v>
      </c>
      <c r="E223" s="32">
        <f t="shared" si="87"/>
        <v>0</v>
      </c>
      <c r="F223" s="32">
        <f t="shared" si="88"/>
        <v>0</v>
      </c>
      <c r="H223" s="30">
        <f t="shared" si="98"/>
        <v>214</v>
      </c>
      <c r="I223" s="28">
        <f t="shared" si="79"/>
        <v>0</v>
      </c>
      <c r="J223" s="28">
        <f t="shared" si="80"/>
        <v>0</v>
      </c>
      <c r="K223" s="28">
        <f t="shared" si="89"/>
        <v>0</v>
      </c>
      <c r="L223" s="28">
        <f t="shared" si="90"/>
        <v>0</v>
      </c>
      <c r="N223" s="30">
        <f t="shared" si="99"/>
        <v>214</v>
      </c>
      <c r="O223" s="28">
        <f t="shared" si="81"/>
        <v>0</v>
      </c>
      <c r="P223" s="28">
        <f t="shared" si="82"/>
        <v>0</v>
      </c>
      <c r="Q223" s="28">
        <f t="shared" si="91"/>
        <v>0</v>
      </c>
      <c r="R223" s="28">
        <f t="shared" si="92"/>
        <v>0</v>
      </c>
      <c r="T223" s="30">
        <f t="shared" si="100"/>
        <v>214</v>
      </c>
      <c r="U223" s="28">
        <f t="shared" si="83"/>
        <v>0</v>
      </c>
      <c r="V223" s="28">
        <f t="shared" si="84"/>
        <v>0</v>
      </c>
      <c r="W223" s="28">
        <f t="shared" si="93"/>
        <v>0</v>
      </c>
      <c r="X223" s="28">
        <f t="shared" si="94"/>
        <v>0</v>
      </c>
      <c r="Z223" s="30">
        <f t="shared" si="101"/>
        <v>214</v>
      </c>
      <c r="AA223" s="28">
        <f t="shared" si="85"/>
        <v>0</v>
      </c>
      <c r="AB223" s="28">
        <f t="shared" si="86"/>
        <v>0</v>
      </c>
      <c r="AC223" s="28">
        <f t="shared" si="95"/>
        <v>0</v>
      </c>
      <c r="AD223" s="28">
        <f t="shared" si="96"/>
        <v>0</v>
      </c>
      <c r="AF223" s="2"/>
      <c r="AG223" s="2"/>
      <c r="AH223" s="2"/>
    </row>
    <row r="224" spans="1:34" s="1" customFormat="1" ht="20.100000000000001" customHeight="1" x14ac:dyDescent="0.3">
      <c r="B224" s="31">
        <f t="shared" si="97"/>
        <v>215</v>
      </c>
      <c r="C224" s="32">
        <f t="shared" si="77"/>
        <v>0</v>
      </c>
      <c r="D224" s="32">
        <f t="shared" si="78"/>
        <v>0</v>
      </c>
      <c r="E224" s="32">
        <f t="shared" si="87"/>
        <v>0</v>
      </c>
      <c r="F224" s="32">
        <f t="shared" si="88"/>
        <v>0</v>
      </c>
      <c r="H224" s="30">
        <f t="shared" si="98"/>
        <v>215</v>
      </c>
      <c r="I224" s="28">
        <f t="shared" si="79"/>
        <v>0</v>
      </c>
      <c r="J224" s="28">
        <f t="shared" si="80"/>
        <v>0</v>
      </c>
      <c r="K224" s="28">
        <f t="shared" si="89"/>
        <v>0</v>
      </c>
      <c r="L224" s="28">
        <f t="shared" si="90"/>
        <v>0</v>
      </c>
      <c r="N224" s="30">
        <f t="shared" si="99"/>
        <v>215</v>
      </c>
      <c r="O224" s="28">
        <f t="shared" si="81"/>
        <v>0</v>
      </c>
      <c r="P224" s="28">
        <f t="shared" si="82"/>
        <v>0</v>
      </c>
      <c r="Q224" s="28">
        <f t="shared" si="91"/>
        <v>0</v>
      </c>
      <c r="R224" s="28">
        <f t="shared" si="92"/>
        <v>0</v>
      </c>
      <c r="T224" s="30">
        <f t="shared" si="100"/>
        <v>215</v>
      </c>
      <c r="U224" s="28">
        <f t="shared" si="83"/>
        <v>0</v>
      </c>
      <c r="V224" s="28">
        <f t="shared" si="84"/>
        <v>0</v>
      </c>
      <c r="W224" s="28">
        <f t="shared" si="93"/>
        <v>0</v>
      </c>
      <c r="X224" s="28">
        <f t="shared" si="94"/>
        <v>0</v>
      </c>
      <c r="Z224" s="30">
        <f t="shared" si="101"/>
        <v>215</v>
      </c>
      <c r="AA224" s="28">
        <f t="shared" si="85"/>
        <v>0</v>
      </c>
      <c r="AB224" s="28">
        <f t="shared" si="86"/>
        <v>0</v>
      </c>
      <c r="AC224" s="28">
        <f t="shared" si="95"/>
        <v>0</v>
      </c>
      <c r="AD224" s="28">
        <f t="shared" si="96"/>
        <v>0</v>
      </c>
      <c r="AF224" s="2"/>
      <c r="AG224" s="2"/>
      <c r="AH224" s="2"/>
    </row>
    <row r="225" spans="2:34" s="1" customFormat="1" ht="20.100000000000001" customHeight="1" x14ac:dyDescent="0.3">
      <c r="B225" s="31">
        <f t="shared" si="97"/>
        <v>216</v>
      </c>
      <c r="C225" s="32">
        <f t="shared" si="77"/>
        <v>0</v>
      </c>
      <c r="D225" s="32">
        <f t="shared" si="78"/>
        <v>0</v>
      </c>
      <c r="E225" s="32">
        <f t="shared" si="87"/>
        <v>0</v>
      </c>
      <c r="F225" s="32">
        <f t="shared" si="88"/>
        <v>0</v>
      </c>
      <c r="H225" s="30">
        <f t="shared" si="98"/>
        <v>216</v>
      </c>
      <c r="I225" s="28">
        <f t="shared" si="79"/>
        <v>0</v>
      </c>
      <c r="J225" s="28">
        <f t="shared" si="80"/>
        <v>0</v>
      </c>
      <c r="K225" s="28">
        <f t="shared" si="89"/>
        <v>0</v>
      </c>
      <c r="L225" s="28">
        <f t="shared" si="90"/>
        <v>0</v>
      </c>
      <c r="N225" s="30">
        <f t="shared" si="99"/>
        <v>216</v>
      </c>
      <c r="O225" s="28">
        <f t="shared" si="81"/>
        <v>0</v>
      </c>
      <c r="P225" s="28">
        <f t="shared" si="82"/>
        <v>0</v>
      </c>
      <c r="Q225" s="28">
        <f t="shared" si="91"/>
        <v>0</v>
      </c>
      <c r="R225" s="28">
        <f t="shared" si="92"/>
        <v>0</v>
      </c>
      <c r="T225" s="30">
        <f t="shared" si="100"/>
        <v>216</v>
      </c>
      <c r="U225" s="28">
        <f t="shared" si="83"/>
        <v>0</v>
      </c>
      <c r="V225" s="28">
        <f t="shared" si="84"/>
        <v>0</v>
      </c>
      <c r="W225" s="28">
        <f t="shared" si="93"/>
        <v>0</v>
      </c>
      <c r="X225" s="28">
        <f t="shared" si="94"/>
        <v>0</v>
      </c>
      <c r="Z225" s="30">
        <f t="shared" si="101"/>
        <v>216</v>
      </c>
      <c r="AA225" s="28">
        <f t="shared" si="85"/>
        <v>0</v>
      </c>
      <c r="AB225" s="28">
        <f t="shared" si="86"/>
        <v>0</v>
      </c>
      <c r="AC225" s="28">
        <f t="shared" si="95"/>
        <v>0</v>
      </c>
      <c r="AD225" s="28">
        <f t="shared" si="96"/>
        <v>0</v>
      </c>
      <c r="AF225" s="2"/>
      <c r="AG225" s="2"/>
      <c r="AH225" s="2"/>
    </row>
    <row r="226" spans="2:34" s="1" customFormat="1" ht="20.100000000000001" customHeight="1" x14ac:dyDescent="0.3">
      <c r="B226" s="31">
        <f t="shared" si="97"/>
        <v>217</v>
      </c>
      <c r="C226" s="32">
        <f t="shared" si="77"/>
        <v>0</v>
      </c>
      <c r="D226" s="32">
        <f t="shared" si="78"/>
        <v>0</v>
      </c>
      <c r="E226" s="32">
        <f t="shared" si="87"/>
        <v>0</v>
      </c>
      <c r="F226" s="32">
        <f t="shared" si="88"/>
        <v>0</v>
      </c>
      <c r="H226" s="30">
        <f t="shared" si="98"/>
        <v>217</v>
      </c>
      <c r="I226" s="28">
        <f t="shared" si="79"/>
        <v>0</v>
      </c>
      <c r="J226" s="28">
        <f t="shared" si="80"/>
        <v>0</v>
      </c>
      <c r="K226" s="28">
        <f t="shared" si="89"/>
        <v>0</v>
      </c>
      <c r="L226" s="28">
        <f t="shared" si="90"/>
        <v>0</v>
      </c>
      <c r="N226" s="30">
        <f t="shared" si="99"/>
        <v>217</v>
      </c>
      <c r="O226" s="28">
        <f t="shared" si="81"/>
        <v>0</v>
      </c>
      <c r="P226" s="28">
        <f t="shared" si="82"/>
        <v>0</v>
      </c>
      <c r="Q226" s="28">
        <f t="shared" si="91"/>
        <v>0</v>
      </c>
      <c r="R226" s="28">
        <f t="shared" si="92"/>
        <v>0</v>
      </c>
      <c r="T226" s="30">
        <f t="shared" si="100"/>
        <v>217</v>
      </c>
      <c r="U226" s="28">
        <f t="shared" si="83"/>
        <v>0</v>
      </c>
      <c r="V226" s="28">
        <f t="shared" si="84"/>
        <v>0</v>
      </c>
      <c r="W226" s="28">
        <f t="shared" si="93"/>
        <v>0</v>
      </c>
      <c r="X226" s="28">
        <f t="shared" si="94"/>
        <v>0</v>
      </c>
      <c r="Z226" s="30">
        <f t="shared" si="101"/>
        <v>217</v>
      </c>
      <c r="AA226" s="28">
        <f t="shared" si="85"/>
        <v>0</v>
      </c>
      <c r="AB226" s="28">
        <f t="shared" si="86"/>
        <v>0</v>
      </c>
      <c r="AC226" s="28">
        <f t="shared" si="95"/>
        <v>0</v>
      </c>
      <c r="AD226" s="28">
        <f t="shared" si="96"/>
        <v>0</v>
      </c>
      <c r="AF226" s="2"/>
      <c r="AG226" s="2"/>
      <c r="AH226" s="2"/>
    </row>
    <row r="227" spans="2:34" s="1" customFormat="1" ht="20.100000000000001" customHeight="1" x14ac:dyDescent="0.3">
      <c r="B227" s="30">
        <f t="shared" si="97"/>
        <v>218</v>
      </c>
      <c r="C227" s="28">
        <f t="shared" si="77"/>
        <v>0</v>
      </c>
      <c r="D227" s="28">
        <f t="shared" si="78"/>
        <v>0</v>
      </c>
      <c r="E227" s="28">
        <f t="shared" si="87"/>
        <v>0</v>
      </c>
      <c r="F227" s="28">
        <f t="shared" si="88"/>
        <v>0</v>
      </c>
      <c r="H227" s="30">
        <f t="shared" si="98"/>
        <v>218</v>
      </c>
      <c r="I227" s="28">
        <f t="shared" si="79"/>
        <v>0</v>
      </c>
      <c r="J227" s="28">
        <f t="shared" si="80"/>
        <v>0</v>
      </c>
      <c r="K227" s="28">
        <f t="shared" si="89"/>
        <v>0</v>
      </c>
      <c r="L227" s="28">
        <f t="shared" si="90"/>
        <v>0</v>
      </c>
      <c r="N227" s="30">
        <f t="shared" si="99"/>
        <v>218</v>
      </c>
      <c r="O227" s="28">
        <f t="shared" si="81"/>
        <v>0</v>
      </c>
      <c r="P227" s="28">
        <f t="shared" si="82"/>
        <v>0</v>
      </c>
      <c r="Q227" s="28">
        <f t="shared" si="91"/>
        <v>0</v>
      </c>
      <c r="R227" s="28">
        <f t="shared" si="92"/>
        <v>0</v>
      </c>
      <c r="T227" s="30">
        <f t="shared" si="100"/>
        <v>218</v>
      </c>
      <c r="U227" s="28">
        <f t="shared" si="83"/>
        <v>0</v>
      </c>
      <c r="V227" s="28">
        <f t="shared" si="84"/>
        <v>0</v>
      </c>
      <c r="W227" s="28">
        <f t="shared" si="93"/>
        <v>0</v>
      </c>
      <c r="X227" s="28">
        <f t="shared" si="94"/>
        <v>0</v>
      </c>
      <c r="Z227" s="30">
        <f t="shared" si="101"/>
        <v>218</v>
      </c>
      <c r="AA227" s="28">
        <f t="shared" si="85"/>
        <v>0</v>
      </c>
      <c r="AB227" s="28">
        <f t="shared" si="86"/>
        <v>0</v>
      </c>
      <c r="AC227" s="28">
        <f t="shared" si="95"/>
        <v>0</v>
      </c>
      <c r="AD227" s="28">
        <f t="shared" si="96"/>
        <v>0</v>
      </c>
      <c r="AF227" s="2"/>
      <c r="AG227" s="2"/>
      <c r="AH227" s="2"/>
    </row>
    <row r="228" spans="2:34" s="1" customFormat="1" ht="20.100000000000001" customHeight="1" x14ac:dyDescent="0.3">
      <c r="B228" s="31">
        <f t="shared" si="97"/>
        <v>219</v>
      </c>
      <c r="C228" s="32">
        <f t="shared" si="77"/>
        <v>0</v>
      </c>
      <c r="D228" s="32">
        <f t="shared" si="78"/>
        <v>0</v>
      </c>
      <c r="E228" s="32">
        <f t="shared" si="87"/>
        <v>0</v>
      </c>
      <c r="F228" s="32">
        <f t="shared" si="88"/>
        <v>0</v>
      </c>
      <c r="H228" s="30">
        <f t="shared" si="98"/>
        <v>219</v>
      </c>
      <c r="I228" s="28">
        <f t="shared" si="79"/>
        <v>0</v>
      </c>
      <c r="J228" s="28">
        <f t="shared" si="80"/>
        <v>0</v>
      </c>
      <c r="K228" s="28">
        <f t="shared" si="89"/>
        <v>0</v>
      </c>
      <c r="L228" s="28">
        <f t="shared" si="90"/>
        <v>0</v>
      </c>
      <c r="N228" s="30">
        <f t="shared" si="99"/>
        <v>219</v>
      </c>
      <c r="O228" s="28">
        <f t="shared" si="81"/>
        <v>0</v>
      </c>
      <c r="P228" s="28">
        <f t="shared" si="82"/>
        <v>0</v>
      </c>
      <c r="Q228" s="28">
        <f t="shared" si="91"/>
        <v>0</v>
      </c>
      <c r="R228" s="28">
        <f t="shared" si="92"/>
        <v>0</v>
      </c>
      <c r="T228" s="30">
        <f t="shared" si="100"/>
        <v>219</v>
      </c>
      <c r="U228" s="28">
        <f t="shared" si="83"/>
        <v>0</v>
      </c>
      <c r="V228" s="28">
        <f t="shared" si="84"/>
        <v>0</v>
      </c>
      <c r="W228" s="28">
        <f t="shared" si="93"/>
        <v>0</v>
      </c>
      <c r="X228" s="28">
        <f t="shared" si="94"/>
        <v>0</v>
      </c>
      <c r="Z228" s="30">
        <f t="shared" si="101"/>
        <v>219</v>
      </c>
      <c r="AA228" s="28">
        <f t="shared" si="85"/>
        <v>0</v>
      </c>
      <c r="AB228" s="28">
        <f t="shared" si="86"/>
        <v>0</v>
      </c>
      <c r="AC228" s="28">
        <f t="shared" si="95"/>
        <v>0</v>
      </c>
      <c r="AD228" s="28">
        <f t="shared" si="96"/>
        <v>0</v>
      </c>
      <c r="AF228" s="2"/>
      <c r="AG228" s="2"/>
      <c r="AH228" s="2"/>
    </row>
    <row r="229" spans="2:34" s="1" customFormat="1" ht="20.100000000000001" customHeight="1" x14ac:dyDescent="0.3">
      <c r="B229" s="31">
        <f t="shared" si="97"/>
        <v>220</v>
      </c>
      <c r="C229" s="32">
        <f t="shared" si="77"/>
        <v>0</v>
      </c>
      <c r="D229" s="32">
        <f t="shared" si="78"/>
        <v>0</v>
      </c>
      <c r="E229" s="32">
        <f t="shared" si="87"/>
        <v>0</v>
      </c>
      <c r="F229" s="32">
        <f t="shared" si="88"/>
        <v>0</v>
      </c>
      <c r="H229" s="30">
        <f t="shared" si="98"/>
        <v>220</v>
      </c>
      <c r="I229" s="28">
        <f t="shared" si="79"/>
        <v>0</v>
      </c>
      <c r="J229" s="28">
        <f t="shared" si="80"/>
        <v>0</v>
      </c>
      <c r="K229" s="28">
        <f t="shared" si="89"/>
        <v>0</v>
      </c>
      <c r="L229" s="28">
        <f t="shared" si="90"/>
        <v>0</v>
      </c>
      <c r="N229" s="30">
        <f t="shared" si="99"/>
        <v>220</v>
      </c>
      <c r="O229" s="28">
        <f t="shared" si="81"/>
        <v>0</v>
      </c>
      <c r="P229" s="28">
        <f t="shared" si="82"/>
        <v>0</v>
      </c>
      <c r="Q229" s="28">
        <f t="shared" si="91"/>
        <v>0</v>
      </c>
      <c r="R229" s="28">
        <f t="shared" si="92"/>
        <v>0</v>
      </c>
      <c r="T229" s="30">
        <f t="shared" si="100"/>
        <v>220</v>
      </c>
      <c r="U229" s="28">
        <f t="shared" si="83"/>
        <v>0</v>
      </c>
      <c r="V229" s="28">
        <f t="shared" si="84"/>
        <v>0</v>
      </c>
      <c r="W229" s="28">
        <f t="shared" si="93"/>
        <v>0</v>
      </c>
      <c r="X229" s="28">
        <f t="shared" si="94"/>
        <v>0</v>
      </c>
      <c r="Z229" s="30">
        <f t="shared" si="101"/>
        <v>220</v>
      </c>
      <c r="AA229" s="28">
        <f t="shared" si="85"/>
        <v>0</v>
      </c>
      <c r="AB229" s="28">
        <f t="shared" si="86"/>
        <v>0</v>
      </c>
      <c r="AC229" s="28">
        <f t="shared" si="95"/>
        <v>0</v>
      </c>
      <c r="AD229" s="28">
        <f t="shared" si="96"/>
        <v>0</v>
      </c>
      <c r="AF229" s="2"/>
      <c r="AG229" s="2"/>
      <c r="AH229" s="2"/>
    </row>
    <row r="230" spans="2:34" s="1" customFormat="1" ht="20.100000000000001" customHeight="1" x14ac:dyDescent="0.3">
      <c r="B230" s="31">
        <f t="shared" si="97"/>
        <v>221</v>
      </c>
      <c r="C230" s="32">
        <f t="shared" si="77"/>
        <v>0</v>
      </c>
      <c r="D230" s="32">
        <f t="shared" si="78"/>
        <v>0</v>
      </c>
      <c r="E230" s="32">
        <f t="shared" si="87"/>
        <v>0</v>
      </c>
      <c r="F230" s="32">
        <f t="shared" si="88"/>
        <v>0</v>
      </c>
      <c r="H230" s="30">
        <f t="shared" si="98"/>
        <v>221</v>
      </c>
      <c r="I230" s="28">
        <f t="shared" si="79"/>
        <v>0</v>
      </c>
      <c r="J230" s="28">
        <f t="shared" si="80"/>
        <v>0</v>
      </c>
      <c r="K230" s="28">
        <f t="shared" si="89"/>
        <v>0</v>
      </c>
      <c r="L230" s="28">
        <f t="shared" si="90"/>
        <v>0</v>
      </c>
      <c r="N230" s="30">
        <f t="shared" si="99"/>
        <v>221</v>
      </c>
      <c r="O230" s="28">
        <f t="shared" si="81"/>
        <v>0</v>
      </c>
      <c r="P230" s="28">
        <f t="shared" si="82"/>
        <v>0</v>
      </c>
      <c r="Q230" s="28">
        <f t="shared" si="91"/>
        <v>0</v>
      </c>
      <c r="R230" s="28">
        <f t="shared" si="92"/>
        <v>0</v>
      </c>
      <c r="T230" s="30">
        <f t="shared" si="100"/>
        <v>221</v>
      </c>
      <c r="U230" s="28">
        <f t="shared" si="83"/>
        <v>0</v>
      </c>
      <c r="V230" s="28">
        <f t="shared" si="84"/>
        <v>0</v>
      </c>
      <c r="W230" s="28">
        <f t="shared" si="93"/>
        <v>0</v>
      </c>
      <c r="X230" s="28">
        <f t="shared" si="94"/>
        <v>0</v>
      </c>
      <c r="Z230" s="30">
        <f t="shared" si="101"/>
        <v>221</v>
      </c>
      <c r="AA230" s="28">
        <f t="shared" si="85"/>
        <v>0</v>
      </c>
      <c r="AB230" s="28">
        <f t="shared" si="86"/>
        <v>0</v>
      </c>
      <c r="AC230" s="28">
        <f t="shared" si="95"/>
        <v>0</v>
      </c>
      <c r="AD230" s="28">
        <f t="shared" si="96"/>
        <v>0</v>
      </c>
      <c r="AF230" s="2"/>
      <c r="AG230" s="2"/>
      <c r="AH230" s="2"/>
    </row>
    <row r="231" spans="2:34" s="1" customFormat="1" ht="20.100000000000001" customHeight="1" x14ac:dyDescent="0.3">
      <c r="B231" s="31">
        <f t="shared" si="97"/>
        <v>222</v>
      </c>
      <c r="C231" s="32">
        <f t="shared" si="77"/>
        <v>0</v>
      </c>
      <c r="D231" s="32">
        <f t="shared" si="78"/>
        <v>0</v>
      </c>
      <c r="E231" s="32">
        <f t="shared" si="87"/>
        <v>0</v>
      </c>
      <c r="F231" s="32">
        <f t="shared" si="88"/>
        <v>0</v>
      </c>
      <c r="H231" s="30">
        <f t="shared" si="98"/>
        <v>222</v>
      </c>
      <c r="I231" s="28">
        <f t="shared" si="79"/>
        <v>0</v>
      </c>
      <c r="J231" s="28">
        <f t="shared" si="80"/>
        <v>0</v>
      </c>
      <c r="K231" s="28">
        <f t="shared" si="89"/>
        <v>0</v>
      </c>
      <c r="L231" s="28">
        <f t="shared" si="90"/>
        <v>0</v>
      </c>
      <c r="N231" s="30">
        <f t="shared" si="99"/>
        <v>222</v>
      </c>
      <c r="O231" s="28">
        <f t="shared" si="81"/>
        <v>0</v>
      </c>
      <c r="P231" s="28">
        <f t="shared" si="82"/>
        <v>0</v>
      </c>
      <c r="Q231" s="28">
        <f t="shared" si="91"/>
        <v>0</v>
      </c>
      <c r="R231" s="28">
        <f t="shared" si="92"/>
        <v>0</v>
      </c>
      <c r="T231" s="30">
        <f t="shared" si="100"/>
        <v>222</v>
      </c>
      <c r="U231" s="28">
        <f t="shared" si="83"/>
        <v>0</v>
      </c>
      <c r="V231" s="28">
        <f t="shared" si="84"/>
        <v>0</v>
      </c>
      <c r="W231" s="28">
        <f t="shared" si="93"/>
        <v>0</v>
      </c>
      <c r="X231" s="28">
        <f t="shared" si="94"/>
        <v>0</v>
      </c>
      <c r="Z231" s="30">
        <f t="shared" si="101"/>
        <v>222</v>
      </c>
      <c r="AA231" s="28">
        <f t="shared" si="85"/>
        <v>0</v>
      </c>
      <c r="AB231" s="28">
        <f t="shared" si="86"/>
        <v>0</v>
      </c>
      <c r="AC231" s="28">
        <f t="shared" si="95"/>
        <v>0</v>
      </c>
      <c r="AD231" s="28">
        <f t="shared" si="96"/>
        <v>0</v>
      </c>
      <c r="AF231" s="2"/>
      <c r="AG231" s="2"/>
      <c r="AH231" s="2"/>
    </row>
    <row r="232" spans="2:34" s="1" customFormat="1" ht="20.100000000000001" customHeight="1" x14ac:dyDescent="0.3">
      <c r="B232" s="30">
        <f t="shared" si="97"/>
        <v>223</v>
      </c>
      <c r="C232" s="28">
        <f t="shared" si="77"/>
        <v>0</v>
      </c>
      <c r="D232" s="28">
        <f t="shared" si="78"/>
        <v>0</v>
      </c>
      <c r="E232" s="28">
        <f t="shared" si="87"/>
        <v>0</v>
      </c>
      <c r="F232" s="28">
        <f t="shared" si="88"/>
        <v>0</v>
      </c>
      <c r="H232" s="30">
        <f t="shared" si="98"/>
        <v>223</v>
      </c>
      <c r="I232" s="28">
        <f t="shared" si="79"/>
        <v>0</v>
      </c>
      <c r="J232" s="28">
        <f t="shared" si="80"/>
        <v>0</v>
      </c>
      <c r="K232" s="28">
        <f t="shared" si="89"/>
        <v>0</v>
      </c>
      <c r="L232" s="28">
        <f t="shared" si="90"/>
        <v>0</v>
      </c>
      <c r="N232" s="30">
        <f t="shared" si="99"/>
        <v>223</v>
      </c>
      <c r="O232" s="28">
        <f t="shared" si="81"/>
        <v>0</v>
      </c>
      <c r="P232" s="28">
        <f t="shared" si="82"/>
        <v>0</v>
      </c>
      <c r="Q232" s="28">
        <f t="shared" si="91"/>
        <v>0</v>
      </c>
      <c r="R232" s="28">
        <f t="shared" si="92"/>
        <v>0</v>
      </c>
      <c r="T232" s="30">
        <f t="shared" si="100"/>
        <v>223</v>
      </c>
      <c r="U232" s="28">
        <f t="shared" si="83"/>
        <v>0</v>
      </c>
      <c r="V232" s="28">
        <f t="shared" si="84"/>
        <v>0</v>
      </c>
      <c r="W232" s="28">
        <f t="shared" si="93"/>
        <v>0</v>
      </c>
      <c r="X232" s="28">
        <f t="shared" si="94"/>
        <v>0</v>
      </c>
      <c r="Z232" s="30">
        <f t="shared" si="101"/>
        <v>223</v>
      </c>
      <c r="AA232" s="28">
        <f t="shared" si="85"/>
        <v>0</v>
      </c>
      <c r="AB232" s="28">
        <f t="shared" si="86"/>
        <v>0</v>
      </c>
      <c r="AC232" s="28">
        <f t="shared" si="95"/>
        <v>0</v>
      </c>
      <c r="AD232" s="28">
        <f t="shared" si="96"/>
        <v>0</v>
      </c>
      <c r="AF232" s="2"/>
      <c r="AG232" s="2"/>
      <c r="AH232" s="2"/>
    </row>
    <row r="233" spans="2:34" s="1" customFormat="1" ht="20.100000000000001" customHeight="1" x14ac:dyDescent="0.3">
      <c r="B233" s="31">
        <f t="shared" si="97"/>
        <v>224</v>
      </c>
      <c r="C233" s="32">
        <f t="shared" si="77"/>
        <v>0</v>
      </c>
      <c r="D233" s="32">
        <f t="shared" si="78"/>
        <v>0</v>
      </c>
      <c r="E233" s="32">
        <f t="shared" si="87"/>
        <v>0</v>
      </c>
      <c r="F233" s="32">
        <f t="shared" si="88"/>
        <v>0</v>
      </c>
      <c r="H233" s="30">
        <f t="shared" si="98"/>
        <v>224</v>
      </c>
      <c r="I233" s="28">
        <f t="shared" si="79"/>
        <v>0</v>
      </c>
      <c r="J233" s="28">
        <f t="shared" si="80"/>
        <v>0</v>
      </c>
      <c r="K233" s="28">
        <f t="shared" si="89"/>
        <v>0</v>
      </c>
      <c r="L233" s="28">
        <f t="shared" si="90"/>
        <v>0</v>
      </c>
      <c r="N233" s="30">
        <f t="shared" si="99"/>
        <v>224</v>
      </c>
      <c r="O233" s="28">
        <f t="shared" si="81"/>
        <v>0</v>
      </c>
      <c r="P233" s="28">
        <f t="shared" si="82"/>
        <v>0</v>
      </c>
      <c r="Q233" s="28">
        <f t="shared" si="91"/>
        <v>0</v>
      </c>
      <c r="R233" s="28">
        <f t="shared" si="92"/>
        <v>0</v>
      </c>
      <c r="T233" s="30">
        <f t="shared" si="100"/>
        <v>224</v>
      </c>
      <c r="U233" s="28">
        <f t="shared" si="83"/>
        <v>0</v>
      </c>
      <c r="V233" s="28">
        <f t="shared" si="84"/>
        <v>0</v>
      </c>
      <c r="W233" s="28">
        <f t="shared" si="93"/>
        <v>0</v>
      </c>
      <c r="X233" s="28">
        <f t="shared" si="94"/>
        <v>0</v>
      </c>
      <c r="Z233" s="30">
        <f t="shared" si="101"/>
        <v>224</v>
      </c>
      <c r="AA233" s="28">
        <f t="shared" si="85"/>
        <v>0</v>
      </c>
      <c r="AB233" s="28">
        <f t="shared" si="86"/>
        <v>0</v>
      </c>
      <c r="AC233" s="28">
        <f t="shared" si="95"/>
        <v>0</v>
      </c>
      <c r="AD233" s="28">
        <f t="shared" si="96"/>
        <v>0</v>
      </c>
      <c r="AF233" s="2"/>
      <c r="AG233" s="2"/>
      <c r="AH233" s="2"/>
    </row>
    <row r="234" spans="2:34" s="1" customFormat="1" ht="20.100000000000001" customHeight="1" x14ac:dyDescent="0.3">
      <c r="B234" s="31">
        <f t="shared" si="97"/>
        <v>225</v>
      </c>
      <c r="C234" s="32">
        <f t="shared" si="77"/>
        <v>0</v>
      </c>
      <c r="D234" s="32">
        <f t="shared" si="78"/>
        <v>0</v>
      </c>
      <c r="E234" s="32">
        <f t="shared" si="87"/>
        <v>0</v>
      </c>
      <c r="F234" s="32">
        <f t="shared" si="88"/>
        <v>0</v>
      </c>
      <c r="H234" s="30">
        <f t="shared" si="98"/>
        <v>225</v>
      </c>
      <c r="I234" s="28">
        <f t="shared" si="79"/>
        <v>0</v>
      </c>
      <c r="J234" s="28">
        <f t="shared" si="80"/>
        <v>0</v>
      </c>
      <c r="K234" s="28">
        <f t="shared" si="89"/>
        <v>0</v>
      </c>
      <c r="L234" s="28">
        <f t="shared" si="90"/>
        <v>0</v>
      </c>
      <c r="N234" s="30">
        <f t="shared" si="99"/>
        <v>225</v>
      </c>
      <c r="O234" s="28">
        <f t="shared" si="81"/>
        <v>0</v>
      </c>
      <c r="P234" s="28">
        <f t="shared" si="82"/>
        <v>0</v>
      </c>
      <c r="Q234" s="28">
        <f t="shared" si="91"/>
        <v>0</v>
      </c>
      <c r="R234" s="28">
        <f t="shared" si="92"/>
        <v>0</v>
      </c>
      <c r="T234" s="30">
        <f t="shared" si="100"/>
        <v>225</v>
      </c>
      <c r="U234" s="28">
        <f t="shared" si="83"/>
        <v>0</v>
      </c>
      <c r="V234" s="28">
        <f t="shared" si="84"/>
        <v>0</v>
      </c>
      <c r="W234" s="28">
        <f t="shared" si="93"/>
        <v>0</v>
      </c>
      <c r="X234" s="28">
        <f t="shared" si="94"/>
        <v>0</v>
      </c>
      <c r="Z234" s="30">
        <f t="shared" si="101"/>
        <v>225</v>
      </c>
      <c r="AA234" s="28">
        <f t="shared" si="85"/>
        <v>0</v>
      </c>
      <c r="AB234" s="28">
        <f t="shared" si="86"/>
        <v>0</v>
      </c>
      <c r="AC234" s="28">
        <f t="shared" si="95"/>
        <v>0</v>
      </c>
      <c r="AD234" s="28">
        <f t="shared" si="96"/>
        <v>0</v>
      </c>
      <c r="AF234" s="2"/>
      <c r="AG234" s="2"/>
      <c r="AH234" s="2"/>
    </row>
    <row r="235" spans="2:34" s="1" customFormat="1" ht="20.100000000000001" customHeight="1" x14ac:dyDescent="0.3">
      <c r="B235" s="31">
        <f t="shared" si="97"/>
        <v>226</v>
      </c>
      <c r="C235" s="32">
        <f t="shared" si="77"/>
        <v>0</v>
      </c>
      <c r="D235" s="32">
        <f t="shared" si="78"/>
        <v>0</v>
      </c>
      <c r="E235" s="32">
        <f t="shared" si="87"/>
        <v>0</v>
      </c>
      <c r="F235" s="32">
        <f t="shared" si="88"/>
        <v>0</v>
      </c>
      <c r="H235" s="30">
        <f t="shared" si="98"/>
        <v>226</v>
      </c>
      <c r="I235" s="28">
        <f t="shared" si="79"/>
        <v>0</v>
      </c>
      <c r="J235" s="28">
        <f t="shared" si="80"/>
        <v>0</v>
      </c>
      <c r="K235" s="28">
        <f t="shared" si="89"/>
        <v>0</v>
      </c>
      <c r="L235" s="28">
        <f t="shared" si="90"/>
        <v>0</v>
      </c>
      <c r="N235" s="30">
        <f t="shared" si="99"/>
        <v>226</v>
      </c>
      <c r="O235" s="28">
        <f t="shared" si="81"/>
        <v>0</v>
      </c>
      <c r="P235" s="28">
        <f t="shared" si="82"/>
        <v>0</v>
      </c>
      <c r="Q235" s="28">
        <f t="shared" si="91"/>
        <v>0</v>
      </c>
      <c r="R235" s="28">
        <f t="shared" si="92"/>
        <v>0</v>
      </c>
      <c r="T235" s="30">
        <f t="shared" si="100"/>
        <v>226</v>
      </c>
      <c r="U235" s="28">
        <f t="shared" si="83"/>
        <v>0</v>
      </c>
      <c r="V235" s="28">
        <f t="shared" si="84"/>
        <v>0</v>
      </c>
      <c r="W235" s="28">
        <f t="shared" si="93"/>
        <v>0</v>
      </c>
      <c r="X235" s="28">
        <f t="shared" si="94"/>
        <v>0</v>
      </c>
      <c r="Z235" s="30">
        <f t="shared" si="101"/>
        <v>226</v>
      </c>
      <c r="AA235" s="28">
        <f t="shared" si="85"/>
        <v>0</v>
      </c>
      <c r="AB235" s="28">
        <f t="shared" si="86"/>
        <v>0</v>
      </c>
      <c r="AC235" s="28">
        <f t="shared" si="95"/>
        <v>0</v>
      </c>
      <c r="AD235" s="28">
        <f t="shared" si="96"/>
        <v>0</v>
      </c>
      <c r="AF235" s="2"/>
      <c r="AG235" s="2"/>
      <c r="AH235" s="2"/>
    </row>
    <row r="236" spans="2:34" s="1" customFormat="1" ht="20.100000000000001" customHeight="1" x14ac:dyDescent="0.3">
      <c r="B236" s="31">
        <f t="shared" si="97"/>
        <v>227</v>
      </c>
      <c r="C236" s="32">
        <f t="shared" si="77"/>
        <v>0</v>
      </c>
      <c r="D236" s="32">
        <f t="shared" si="78"/>
        <v>0</v>
      </c>
      <c r="E236" s="32">
        <f t="shared" si="87"/>
        <v>0</v>
      </c>
      <c r="F236" s="32">
        <f t="shared" si="88"/>
        <v>0</v>
      </c>
      <c r="H236" s="30">
        <f t="shared" si="98"/>
        <v>227</v>
      </c>
      <c r="I236" s="28">
        <f t="shared" si="79"/>
        <v>0</v>
      </c>
      <c r="J236" s="28">
        <f t="shared" si="80"/>
        <v>0</v>
      </c>
      <c r="K236" s="28">
        <f t="shared" si="89"/>
        <v>0</v>
      </c>
      <c r="L236" s="28">
        <f t="shared" si="90"/>
        <v>0</v>
      </c>
      <c r="N236" s="30">
        <f t="shared" si="99"/>
        <v>227</v>
      </c>
      <c r="O236" s="28">
        <f t="shared" si="81"/>
        <v>0</v>
      </c>
      <c r="P236" s="28">
        <f t="shared" si="82"/>
        <v>0</v>
      </c>
      <c r="Q236" s="28">
        <f t="shared" si="91"/>
        <v>0</v>
      </c>
      <c r="R236" s="28">
        <f t="shared" si="92"/>
        <v>0</v>
      </c>
      <c r="T236" s="30">
        <f t="shared" si="100"/>
        <v>227</v>
      </c>
      <c r="U236" s="28">
        <f t="shared" si="83"/>
        <v>0</v>
      </c>
      <c r="V236" s="28">
        <f t="shared" si="84"/>
        <v>0</v>
      </c>
      <c r="W236" s="28">
        <f t="shared" si="93"/>
        <v>0</v>
      </c>
      <c r="X236" s="28">
        <f t="shared" si="94"/>
        <v>0</v>
      </c>
      <c r="Z236" s="30">
        <f t="shared" si="101"/>
        <v>227</v>
      </c>
      <c r="AA236" s="28">
        <f t="shared" si="85"/>
        <v>0</v>
      </c>
      <c r="AB236" s="28">
        <f t="shared" si="86"/>
        <v>0</v>
      </c>
      <c r="AC236" s="28">
        <f t="shared" si="95"/>
        <v>0</v>
      </c>
      <c r="AD236" s="28">
        <f t="shared" si="96"/>
        <v>0</v>
      </c>
      <c r="AF236" s="2"/>
      <c r="AG236" s="2"/>
      <c r="AH236" s="2"/>
    </row>
    <row r="237" spans="2:34" s="1" customFormat="1" ht="20.100000000000001" customHeight="1" x14ac:dyDescent="0.3">
      <c r="B237" s="30">
        <f t="shared" si="97"/>
        <v>228</v>
      </c>
      <c r="C237" s="28">
        <f t="shared" si="77"/>
        <v>0</v>
      </c>
      <c r="D237" s="28">
        <f t="shared" si="78"/>
        <v>0</v>
      </c>
      <c r="E237" s="28">
        <f t="shared" si="87"/>
        <v>0</v>
      </c>
      <c r="F237" s="28">
        <f t="shared" si="88"/>
        <v>0</v>
      </c>
      <c r="H237" s="30">
        <f t="shared" si="98"/>
        <v>228</v>
      </c>
      <c r="I237" s="28">
        <f t="shared" si="79"/>
        <v>0</v>
      </c>
      <c r="J237" s="28">
        <f t="shared" si="80"/>
        <v>0</v>
      </c>
      <c r="K237" s="28">
        <f t="shared" si="89"/>
        <v>0</v>
      </c>
      <c r="L237" s="28">
        <f t="shared" si="90"/>
        <v>0</v>
      </c>
      <c r="N237" s="30">
        <f t="shared" si="99"/>
        <v>228</v>
      </c>
      <c r="O237" s="28">
        <f t="shared" si="81"/>
        <v>0</v>
      </c>
      <c r="P237" s="28">
        <f t="shared" si="82"/>
        <v>0</v>
      </c>
      <c r="Q237" s="28">
        <f t="shared" si="91"/>
        <v>0</v>
      </c>
      <c r="R237" s="28">
        <f t="shared" si="92"/>
        <v>0</v>
      </c>
      <c r="T237" s="30">
        <f t="shared" si="100"/>
        <v>228</v>
      </c>
      <c r="U237" s="28">
        <f t="shared" si="83"/>
        <v>0</v>
      </c>
      <c r="V237" s="28">
        <f t="shared" si="84"/>
        <v>0</v>
      </c>
      <c r="W237" s="28">
        <f t="shared" si="93"/>
        <v>0</v>
      </c>
      <c r="X237" s="28">
        <f t="shared" si="94"/>
        <v>0</v>
      </c>
      <c r="Z237" s="30">
        <f t="shared" si="101"/>
        <v>228</v>
      </c>
      <c r="AA237" s="28">
        <f t="shared" si="85"/>
        <v>0</v>
      </c>
      <c r="AB237" s="28">
        <f t="shared" si="86"/>
        <v>0</v>
      </c>
      <c r="AC237" s="28">
        <f t="shared" si="95"/>
        <v>0</v>
      </c>
      <c r="AD237" s="28">
        <f t="shared" si="96"/>
        <v>0</v>
      </c>
      <c r="AF237" s="2"/>
      <c r="AG237" s="2"/>
      <c r="AH237" s="2"/>
    </row>
    <row r="238" spans="2:34" s="1" customFormat="1" ht="20.100000000000001" customHeight="1" x14ac:dyDescent="0.3">
      <c r="B238" s="31">
        <f t="shared" si="97"/>
        <v>229</v>
      </c>
      <c r="C238" s="32">
        <f t="shared" si="77"/>
        <v>0</v>
      </c>
      <c r="D238" s="32">
        <f t="shared" si="78"/>
        <v>0</v>
      </c>
      <c r="E238" s="32">
        <f t="shared" si="87"/>
        <v>0</v>
      </c>
      <c r="F238" s="32">
        <f t="shared" si="88"/>
        <v>0</v>
      </c>
      <c r="H238" s="30">
        <f t="shared" si="98"/>
        <v>229</v>
      </c>
      <c r="I238" s="28">
        <f t="shared" si="79"/>
        <v>0</v>
      </c>
      <c r="J238" s="28">
        <f t="shared" si="80"/>
        <v>0</v>
      </c>
      <c r="K238" s="28">
        <f t="shared" si="89"/>
        <v>0</v>
      </c>
      <c r="L238" s="28">
        <f t="shared" si="90"/>
        <v>0</v>
      </c>
      <c r="N238" s="30">
        <f t="shared" si="99"/>
        <v>229</v>
      </c>
      <c r="O238" s="28">
        <f t="shared" si="81"/>
        <v>0</v>
      </c>
      <c r="P238" s="28">
        <f t="shared" si="82"/>
        <v>0</v>
      </c>
      <c r="Q238" s="28">
        <f t="shared" si="91"/>
        <v>0</v>
      </c>
      <c r="R238" s="28">
        <f t="shared" si="92"/>
        <v>0</v>
      </c>
      <c r="T238" s="30">
        <f t="shared" si="100"/>
        <v>229</v>
      </c>
      <c r="U238" s="28">
        <f t="shared" si="83"/>
        <v>0</v>
      </c>
      <c r="V238" s="28">
        <f t="shared" si="84"/>
        <v>0</v>
      </c>
      <c r="W238" s="28">
        <f t="shared" si="93"/>
        <v>0</v>
      </c>
      <c r="X238" s="28">
        <f t="shared" si="94"/>
        <v>0</v>
      </c>
      <c r="Z238" s="30">
        <f t="shared" si="101"/>
        <v>229</v>
      </c>
      <c r="AA238" s="28">
        <f t="shared" si="85"/>
        <v>0</v>
      </c>
      <c r="AB238" s="28">
        <f t="shared" si="86"/>
        <v>0</v>
      </c>
      <c r="AC238" s="28">
        <f t="shared" si="95"/>
        <v>0</v>
      </c>
      <c r="AD238" s="28">
        <f t="shared" si="96"/>
        <v>0</v>
      </c>
      <c r="AF238" s="2"/>
      <c r="AG238" s="2"/>
      <c r="AH238" s="2"/>
    </row>
    <row r="239" spans="2:34" s="1" customFormat="1" ht="20.100000000000001" customHeight="1" x14ac:dyDescent="0.3">
      <c r="B239" s="31">
        <f t="shared" si="97"/>
        <v>230</v>
      </c>
      <c r="C239" s="32">
        <f t="shared" si="77"/>
        <v>0</v>
      </c>
      <c r="D239" s="32">
        <f t="shared" si="78"/>
        <v>0</v>
      </c>
      <c r="E239" s="32">
        <f t="shared" si="87"/>
        <v>0</v>
      </c>
      <c r="F239" s="32">
        <f t="shared" si="88"/>
        <v>0</v>
      </c>
      <c r="H239" s="30">
        <f t="shared" si="98"/>
        <v>230</v>
      </c>
      <c r="I239" s="28">
        <f t="shared" si="79"/>
        <v>0</v>
      </c>
      <c r="J239" s="28">
        <f t="shared" si="80"/>
        <v>0</v>
      </c>
      <c r="K239" s="28">
        <f t="shared" si="89"/>
        <v>0</v>
      </c>
      <c r="L239" s="28">
        <f t="shared" si="90"/>
        <v>0</v>
      </c>
      <c r="N239" s="30">
        <f t="shared" si="99"/>
        <v>230</v>
      </c>
      <c r="O239" s="28">
        <f t="shared" si="81"/>
        <v>0</v>
      </c>
      <c r="P239" s="28">
        <f t="shared" si="82"/>
        <v>0</v>
      </c>
      <c r="Q239" s="28">
        <f t="shared" si="91"/>
        <v>0</v>
      </c>
      <c r="R239" s="28">
        <f t="shared" si="92"/>
        <v>0</v>
      </c>
      <c r="T239" s="30">
        <f t="shared" si="100"/>
        <v>230</v>
      </c>
      <c r="U239" s="28">
        <f t="shared" si="83"/>
        <v>0</v>
      </c>
      <c r="V239" s="28">
        <f t="shared" si="84"/>
        <v>0</v>
      </c>
      <c r="W239" s="28">
        <f t="shared" si="93"/>
        <v>0</v>
      </c>
      <c r="X239" s="28">
        <f t="shared" si="94"/>
        <v>0</v>
      </c>
      <c r="Z239" s="30">
        <f t="shared" si="101"/>
        <v>230</v>
      </c>
      <c r="AA239" s="28">
        <f t="shared" si="85"/>
        <v>0</v>
      </c>
      <c r="AB239" s="28">
        <f t="shared" si="86"/>
        <v>0</v>
      </c>
      <c r="AC239" s="28">
        <f t="shared" si="95"/>
        <v>0</v>
      </c>
      <c r="AD239" s="28">
        <f t="shared" si="96"/>
        <v>0</v>
      </c>
      <c r="AF239" s="2"/>
      <c r="AG239" s="2"/>
      <c r="AH239" s="2"/>
    </row>
    <row r="240" spans="2:34" s="1" customFormat="1" ht="20.100000000000001" customHeight="1" x14ac:dyDescent="0.3">
      <c r="B240" s="31">
        <f t="shared" si="97"/>
        <v>231</v>
      </c>
      <c r="C240" s="32">
        <f t="shared" si="77"/>
        <v>0</v>
      </c>
      <c r="D240" s="32">
        <f t="shared" si="78"/>
        <v>0</v>
      </c>
      <c r="E240" s="32">
        <f t="shared" si="87"/>
        <v>0</v>
      </c>
      <c r="F240" s="32">
        <f t="shared" si="88"/>
        <v>0</v>
      </c>
      <c r="H240" s="30">
        <f t="shared" si="98"/>
        <v>231</v>
      </c>
      <c r="I240" s="28">
        <f t="shared" si="79"/>
        <v>0</v>
      </c>
      <c r="J240" s="28">
        <f t="shared" si="80"/>
        <v>0</v>
      </c>
      <c r="K240" s="28">
        <f t="shared" si="89"/>
        <v>0</v>
      </c>
      <c r="L240" s="28">
        <f t="shared" si="90"/>
        <v>0</v>
      </c>
      <c r="N240" s="30">
        <f t="shared" si="99"/>
        <v>231</v>
      </c>
      <c r="O240" s="28">
        <f t="shared" si="81"/>
        <v>0</v>
      </c>
      <c r="P240" s="28">
        <f t="shared" si="82"/>
        <v>0</v>
      </c>
      <c r="Q240" s="28">
        <f t="shared" si="91"/>
        <v>0</v>
      </c>
      <c r="R240" s="28">
        <f t="shared" si="92"/>
        <v>0</v>
      </c>
      <c r="T240" s="30">
        <f t="shared" si="100"/>
        <v>231</v>
      </c>
      <c r="U240" s="28">
        <f t="shared" si="83"/>
        <v>0</v>
      </c>
      <c r="V240" s="28">
        <f t="shared" si="84"/>
        <v>0</v>
      </c>
      <c r="W240" s="28">
        <f t="shared" si="93"/>
        <v>0</v>
      </c>
      <c r="X240" s="28">
        <f t="shared" si="94"/>
        <v>0</v>
      </c>
      <c r="Z240" s="30">
        <f t="shared" si="101"/>
        <v>231</v>
      </c>
      <c r="AA240" s="28">
        <f t="shared" si="85"/>
        <v>0</v>
      </c>
      <c r="AB240" s="28">
        <f t="shared" si="86"/>
        <v>0</v>
      </c>
      <c r="AC240" s="28">
        <f t="shared" si="95"/>
        <v>0</v>
      </c>
      <c r="AD240" s="28">
        <f t="shared" si="96"/>
        <v>0</v>
      </c>
      <c r="AF240" s="2"/>
      <c r="AG240" s="2"/>
      <c r="AH240" s="2"/>
    </row>
    <row r="241" spans="2:34" s="1" customFormat="1" ht="20.100000000000001" customHeight="1" x14ac:dyDescent="0.3">
      <c r="B241" s="31">
        <f t="shared" si="97"/>
        <v>232</v>
      </c>
      <c r="C241" s="32">
        <f t="shared" si="77"/>
        <v>0</v>
      </c>
      <c r="D241" s="32">
        <f t="shared" si="78"/>
        <v>0</v>
      </c>
      <c r="E241" s="32">
        <f t="shared" si="87"/>
        <v>0</v>
      </c>
      <c r="F241" s="32">
        <f t="shared" si="88"/>
        <v>0</v>
      </c>
      <c r="H241" s="30">
        <f t="shared" si="98"/>
        <v>232</v>
      </c>
      <c r="I241" s="28">
        <f t="shared" si="79"/>
        <v>0</v>
      </c>
      <c r="J241" s="28">
        <f t="shared" si="80"/>
        <v>0</v>
      </c>
      <c r="K241" s="28">
        <f t="shared" si="89"/>
        <v>0</v>
      </c>
      <c r="L241" s="28">
        <f t="shared" si="90"/>
        <v>0</v>
      </c>
      <c r="N241" s="30">
        <f t="shared" si="99"/>
        <v>232</v>
      </c>
      <c r="O241" s="28">
        <f t="shared" si="81"/>
        <v>0</v>
      </c>
      <c r="P241" s="28">
        <f t="shared" si="82"/>
        <v>0</v>
      </c>
      <c r="Q241" s="28">
        <f t="shared" si="91"/>
        <v>0</v>
      </c>
      <c r="R241" s="28">
        <f t="shared" si="92"/>
        <v>0</v>
      </c>
      <c r="T241" s="30">
        <f t="shared" si="100"/>
        <v>232</v>
      </c>
      <c r="U241" s="28">
        <f t="shared" si="83"/>
        <v>0</v>
      </c>
      <c r="V241" s="28">
        <f t="shared" si="84"/>
        <v>0</v>
      </c>
      <c r="W241" s="28">
        <f t="shared" si="93"/>
        <v>0</v>
      </c>
      <c r="X241" s="28">
        <f t="shared" si="94"/>
        <v>0</v>
      </c>
      <c r="Z241" s="30">
        <f t="shared" si="101"/>
        <v>232</v>
      </c>
      <c r="AA241" s="28">
        <f t="shared" si="85"/>
        <v>0</v>
      </c>
      <c r="AB241" s="28">
        <f t="shared" si="86"/>
        <v>0</v>
      </c>
      <c r="AC241" s="28">
        <f t="shared" si="95"/>
        <v>0</v>
      </c>
      <c r="AD241" s="28">
        <f t="shared" si="96"/>
        <v>0</v>
      </c>
      <c r="AF241" s="2"/>
      <c r="AG241" s="2"/>
      <c r="AH241" s="2"/>
    </row>
    <row r="242" spans="2:34" s="1" customFormat="1" ht="20.100000000000001" customHeight="1" x14ac:dyDescent="0.3">
      <c r="B242" s="30">
        <f t="shared" si="97"/>
        <v>233</v>
      </c>
      <c r="C242" s="28">
        <f t="shared" si="77"/>
        <v>0</v>
      </c>
      <c r="D242" s="28">
        <f t="shared" si="78"/>
        <v>0</v>
      </c>
      <c r="E242" s="28">
        <f t="shared" si="87"/>
        <v>0</v>
      </c>
      <c r="F242" s="28">
        <f t="shared" si="88"/>
        <v>0</v>
      </c>
      <c r="H242" s="30">
        <f t="shared" si="98"/>
        <v>233</v>
      </c>
      <c r="I242" s="28">
        <f t="shared" si="79"/>
        <v>0</v>
      </c>
      <c r="J242" s="28">
        <f t="shared" si="80"/>
        <v>0</v>
      </c>
      <c r="K242" s="28">
        <f t="shared" si="89"/>
        <v>0</v>
      </c>
      <c r="L242" s="28">
        <f t="shared" si="90"/>
        <v>0</v>
      </c>
      <c r="N242" s="30">
        <f t="shared" si="99"/>
        <v>233</v>
      </c>
      <c r="O242" s="28">
        <f t="shared" si="81"/>
        <v>0</v>
      </c>
      <c r="P242" s="28">
        <f t="shared" si="82"/>
        <v>0</v>
      </c>
      <c r="Q242" s="28">
        <f t="shared" si="91"/>
        <v>0</v>
      </c>
      <c r="R242" s="28">
        <f t="shared" si="92"/>
        <v>0</v>
      </c>
      <c r="T242" s="30">
        <f t="shared" si="100"/>
        <v>233</v>
      </c>
      <c r="U242" s="28">
        <f t="shared" si="83"/>
        <v>0</v>
      </c>
      <c r="V242" s="28">
        <f t="shared" si="84"/>
        <v>0</v>
      </c>
      <c r="W242" s="28">
        <f t="shared" si="93"/>
        <v>0</v>
      </c>
      <c r="X242" s="28">
        <f t="shared" si="94"/>
        <v>0</v>
      </c>
      <c r="Z242" s="30">
        <f t="shared" si="101"/>
        <v>233</v>
      </c>
      <c r="AA242" s="28">
        <f t="shared" si="85"/>
        <v>0</v>
      </c>
      <c r="AB242" s="28">
        <f t="shared" si="86"/>
        <v>0</v>
      </c>
      <c r="AC242" s="28">
        <f t="shared" si="95"/>
        <v>0</v>
      </c>
      <c r="AD242" s="28">
        <f t="shared" si="96"/>
        <v>0</v>
      </c>
      <c r="AF242" s="2"/>
      <c r="AG242" s="2"/>
      <c r="AH242" s="2"/>
    </row>
    <row r="243" spans="2:34" s="1" customFormat="1" ht="20.100000000000001" customHeight="1" x14ac:dyDescent="0.3">
      <c r="B243" s="31">
        <f t="shared" si="97"/>
        <v>234</v>
      </c>
      <c r="C243" s="32">
        <f t="shared" si="77"/>
        <v>0</v>
      </c>
      <c r="D243" s="32">
        <f t="shared" si="78"/>
        <v>0</v>
      </c>
      <c r="E243" s="32">
        <f t="shared" si="87"/>
        <v>0</v>
      </c>
      <c r="F243" s="32">
        <f t="shared" si="88"/>
        <v>0</v>
      </c>
      <c r="H243" s="30">
        <f t="shared" si="98"/>
        <v>234</v>
      </c>
      <c r="I243" s="28">
        <f t="shared" si="79"/>
        <v>0</v>
      </c>
      <c r="J243" s="28">
        <f t="shared" si="80"/>
        <v>0</v>
      </c>
      <c r="K243" s="28">
        <f t="shared" si="89"/>
        <v>0</v>
      </c>
      <c r="L243" s="28">
        <f t="shared" si="90"/>
        <v>0</v>
      </c>
      <c r="N243" s="30">
        <f t="shared" si="99"/>
        <v>234</v>
      </c>
      <c r="O243" s="28">
        <f t="shared" si="81"/>
        <v>0</v>
      </c>
      <c r="P243" s="28">
        <f t="shared" si="82"/>
        <v>0</v>
      </c>
      <c r="Q243" s="28">
        <f t="shared" si="91"/>
        <v>0</v>
      </c>
      <c r="R243" s="28">
        <f t="shared" si="92"/>
        <v>0</v>
      </c>
      <c r="T243" s="30">
        <f t="shared" si="100"/>
        <v>234</v>
      </c>
      <c r="U243" s="28">
        <f t="shared" si="83"/>
        <v>0</v>
      </c>
      <c r="V243" s="28">
        <f t="shared" si="84"/>
        <v>0</v>
      </c>
      <c r="W243" s="28">
        <f t="shared" si="93"/>
        <v>0</v>
      </c>
      <c r="X243" s="28">
        <f t="shared" si="94"/>
        <v>0</v>
      </c>
      <c r="Z243" s="30">
        <f t="shared" si="101"/>
        <v>234</v>
      </c>
      <c r="AA243" s="28">
        <f t="shared" si="85"/>
        <v>0</v>
      </c>
      <c r="AB243" s="28">
        <f t="shared" si="86"/>
        <v>0</v>
      </c>
      <c r="AC243" s="28">
        <f t="shared" si="95"/>
        <v>0</v>
      </c>
      <c r="AD243" s="28">
        <f t="shared" si="96"/>
        <v>0</v>
      </c>
      <c r="AF243" s="2"/>
      <c r="AG243" s="2"/>
      <c r="AH243" s="2"/>
    </row>
    <row r="244" spans="2:34" s="1" customFormat="1" ht="20.100000000000001" customHeight="1" x14ac:dyDescent="0.3">
      <c r="B244" s="31">
        <f t="shared" si="97"/>
        <v>235</v>
      </c>
      <c r="C244" s="32">
        <f t="shared" si="77"/>
        <v>0</v>
      </c>
      <c r="D244" s="32">
        <f t="shared" si="78"/>
        <v>0</v>
      </c>
      <c r="E244" s="32">
        <f t="shared" si="87"/>
        <v>0</v>
      </c>
      <c r="F244" s="32">
        <f t="shared" si="88"/>
        <v>0</v>
      </c>
      <c r="H244" s="30">
        <f t="shared" si="98"/>
        <v>235</v>
      </c>
      <c r="I244" s="28">
        <f t="shared" si="79"/>
        <v>0</v>
      </c>
      <c r="J244" s="28">
        <f t="shared" si="80"/>
        <v>0</v>
      </c>
      <c r="K244" s="28">
        <f t="shared" si="89"/>
        <v>0</v>
      </c>
      <c r="L244" s="28">
        <f t="shared" si="90"/>
        <v>0</v>
      </c>
      <c r="N244" s="30">
        <f t="shared" si="99"/>
        <v>235</v>
      </c>
      <c r="O244" s="28">
        <f t="shared" si="81"/>
        <v>0</v>
      </c>
      <c r="P244" s="28">
        <f t="shared" si="82"/>
        <v>0</v>
      </c>
      <c r="Q244" s="28">
        <f t="shared" si="91"/>
        <v>0</v>
      </c>
      <c r="R244" s="28">
        <f t="shared" si="92"/>
        <v>0</v>
      </c>
      <c r="T244" s="30">
        <f t="shared" si="100"/>
        <v>235</v>
      </c>
      <c r="U244" s="28">
        <f t="shared" si="83"/>
        <v>0</v>
      </c>
      <c r="V244" s="28">
        <f t="shared" si="84"/>
        <v>0</v>
      </c>
      <c r="W244" s="28">
        <f t="shared" si="93"/>
        <v>0</v>
      </c>
      <c r="X244" s="28">
        <f t="shared" si="94"/>
        <v>0</v>
      </c>
      <c r="Z244" s="30">
        <f t="shared" si="101"/>
        <v>235</v>
      </c>
      <c r="AA244" s="28">
        <f t="shared" si="85"/>
        <v>0</v>
      </c>
      <c r="AB244" s="28">
        <f t="shared" si="86"/>
        <v>0</v>
      </c>
      <c r="AC244" s="28">
        <f t="shared" si="95"/>
        <v>0</v>
      </c>
      <c r="AD244" s="28">
        <f t="shared" si="96"/>
        <v>0</v>
      </c>
      <c r="AF244" s="2"/>
      <c r="AG244" s="2"/>
      <c r="AH244" s="2"/>
    </row>
    <row r="245" spans="2:34" s="1" customFormat="1" ht="20.100000000000001" customHeight="1" x14ac:dyDescent="0.3">
      <c r="B245" s="31">
        <f t="shared" si="97"/>
        <v>236</v>
      </c>
      <c r="C245" s="32">
        <f t="shared" si="77"/>
        <v>0</v>
      </c>
      <c r="D245" s="32">
        <f t="shared" si="78"/>
        <v>0</v>
      </c>
      <c r="E245" s="32">
        <f t="shared" si="87"/>
        <v>0</v>
      </c>
      <c r="F245" s="32">
        <f t="shared" si="88"/>
        <v>0</v>
      </c>
      <c r="H245" s="30">
        <f t="shared" si="98"/>
        <v>236</v>
      </c>
      <c r="I245" s="28">
        <f t="shared" si="79"/>
        <v>0</v>
      </c>
      <c r="J245" s="28">
        <f t="shared" si="80"/>
        <v>0</v>
      </c>
      <c r="K245" s="28">
        <f t="shared" si="89"/>
        <v>0</v>
      </c>
      <c r="L245" s="28">
        <f t="shared" si="90"/>
        <v>0</v>
      </c>
      <c r="N245" s="30">
        <f t="shared" si="99"/>
        <v>236</v>
      </c>
      <c r="O245" s="28">
        <f t="shared" si="81"/>
        <v>0</v>
      </c>
      <c r="P245" s="28">
        <f t="shared" si="82"/>
        <v>0</v>
      </c>
      <c r="Q245" s="28">
        <f t="shared" si="91"/>
        <v>0</v>
      </c>
      <c r="R245" s="28">
        <f t="shared" si="92"/>
        <v>0</v>
      </c>
      <c r="T245" s="30">
        <f t="shared" si="100"/>
        <v>236</v>
      </c>
      <c r="U245" s="28">
        <f t="shared" si="83"/>
        <v>0</v>
      </c>
      <c r="V245" s="28">
        <f t="shared" si="84"/>
        <v>0</v>
      </c>
      <c r="W245" s="28">
        <f t="shared" si="93"/>
        <v>0</v>
      </c>
      <c r="X245" s="28">
        <f t="shared" si="94"/>
        <v>0</v>
      </c>
      <c r="Z245" s="30">
        <f t="shared" si="101"/>
        <v>236</v>
      </c>
      <c r="AA245" s="28">
        <f t="shared" si="85"/>
        <v>0</v>
      </c>
      <c r="AB245" s="28">
        <f t="shared" si="86"/>
        <v>0</v>
      </c>
      <c r="AC245" s="28">
        <f t="shared" si="95"/>
        <v>0</v>
      </c>
      <c r="AD245" s="28">
        <f t="shared" si="96"/>
        <v>0</v>
      </c>
      <c r="AF245" s="2"/>
      <c r="AG245" s="2"/>
      <c r="AH245" s="2"/>
    </row>
    <row r="246" spans="2:34" s="1" customFormat="1" ht="20.100000000000001" customHeight="1" x14ac:dyDescent="0.3">
      <c r="B246" s="31">
        <f t="shared" si="97"/>
        <v>237</v>
      </c>
      <c r="C246" s="32">
        <f t="shared" si="77"/>
        <v>0</v>
      </c>
      <c r="D246" s="32">
        <f t="shared" si="78"/>
        <v>0</v>
      </c>
      <c r="E246" s="32">
        <f t="shared" si="87"/>
        <v>0</v>
      </c>
      <c r="F246" s="32">
        <f t="shared" si="88"/>
        <v>0</v>
      </c>
      <c r="H246" s="30">
        <f t="shared" si="98"/>
        <v>237</v>
      </c>
      <c r="I246" s="28">
        <f t="shared" si="79"/>
        <v>0</v>
      </c>
      <c r="J246" s="28">
        <f t="shared" si="80"/>
        <v>0</v>
      </c>
      <c r="K246" s="28">
        <f t="shared" si="89"/>
        <v>0</v>
      </c>
      <c r="L246" s="28">
        <f t="shared" si="90"/>
        <v>0</v>
      </c>
      <c r="N246" s="30">
        <f t="shared" si="99"/>
        <v>237</v>
      </c>
      <c r="O246" s="28">
        <f t="shared" si="81"/>
        <v>0</v>
      </c>
      <c r="P246" s="28">
        <f t="shared" si="82"/>
        <v>0</v>
      </c>
      <c r="Q246" s="28">
        <f t="shared" si="91"/>
        <v>0</v>
      </c>
      <c r="R246" s="28">
        <f t="shared" si="92"/>
        <v>0</v>
      </c>
      <c r="T246" s="30">
        <f t="shared" si="100"/>
        <v>237</v>
      </c>
      <c r="U246" s="28">
        <f t="shared" si="83"/>
        <v>0</v>
      </c>
      <c r="V246" s="28">
        <f t="shared" si="84"/>
        <v>0</v>
      </c>
      <c r="W246" s="28">
        <f t="shared" si="93"/>
        <v>0</v>
      </c>
      <c r="X246" s="28">
        <f t="shared" si="94"/>
        <v>0</v>
      </c>
      <c r="Z246" s="30">
        <f t="shared" si="101"/>
        <v>237</v>
      </c>
      <c r="AA246" s="28">
        <f t="shared" si="85"/>
        <v>0</v>
      </c>
      <c r="AB246" s="28">
        <f t="shared" si="86"/>
        <v>0</v>
      </c>
      <c r="AC246" s="28">
        <f t="shared" si="95"/>
        <v>0</v>
      </c>
      <c r="AD246" s="28">
        <f t="shared" si="96"/>
        <v>0</v>
      </c>
      <c r="AF246" s="2"/>
      <c r="AG246" s="2"/>
      <c r="AH246" s="2"/>
    </row>
    <row r="247" spans="2:34" s="1" customFormat="1" ht="20.100000000000001" customHeight="1" x14ac:dyDescent="0.3">
      <c r="B247" s="30">
        <f t="shared" si="97"/>
        <v>238</v>
      </c>
      <c r="C247" s="28">
        <f t="shared" si="77"/>
        <v>0</v>
      </c>
      <c r="D247" s="28">
        <f t="shared" si="78"/>
        <v>0</v>
      </c>
      <c r="E247" s="28">
        <f t="shared" si="87"/>
        <v>0</v>
      </c>
      <c r="F247" s="28">
        <f t="shared" si="88"/>
        <v>0</v>
      </c>
      <c r="H247" s="30">
        <f t="shared" si="98"/>
        <v>238</v>
      </c>
      <c r="I247" s="28">
        <f t="shared" si="79"/>
        <v>0</v>
      </c>
      <c r="J247" s="28">
        <f t="shared" si="80"/>
        <v>0</v>
      </c>
      <c r="K247" s="28">
        <f t="shared" si="89"/>
        <v>0</v>
      </c>
      <c r="L247" s="28">
        <f t="shared" si="90"/>
        <v>0</v>
      </c>
      <c r="N247" s="30">
        <f t="shared" si="99"/>
        <v>238</v>
      </c>
      <c r="O247" s="28">
        <f t="shared" si="81"/>
        <v>0</v>
      </c>
      <c r="P247" s="28">
        <f t="shared" si="82"/>
        <v>0</v>
      </c>
      <c r="Q247" s="28">
        <f t="shared" si="91"/>
        <v>0</v>
      </c>
      <c r="R247" s="28">
        <f t="shared" si="92"/>
        <v>0</v>
      </c>
      <c r="T247" s="30">
        <f t="shared" si="100"/>
        <v>238</v>
      </c>
      <c r="U247" s="28">
        <f t="shared" si="83"/>
        <v>0</v>
      </c>
      <c r="V247" s="28">
        <f t="shared" si="84"/>
        <v>0</v>
      </c>
      <c r="W247" s="28">
        <f t="shared" si="93"/>
        <v>0</v>
      </c>
      <c r="X247" s="28">
        <f t="shared" si="94"/>
        <v>0</v>
      </c>
      <c r="Z247" s="30">
        <f t="shared" si="101"/>
        <v>238</v>
      </c>
      <c r="AA247" s="28">
        <f t="shared" si="85"/>
        <v>0</v>
      </c>
      <c r="AB247" s="28">
        <f t="shared" si="86"/>
        <v>0</v>
      </c>
      <c r="AC247" s="28">
        <f t="shared" si="95"/>
        <v>0</v>
      </c>
      <c r="AD247" s="28">
        <f t="shared" si="96"/>
        <v>0</v>
      </c>
      <c r="AF247" s="2"/>
      <c r="AG247" s="2"/>
      <c r="AH247" s="2"/>
    </row>
    <row r="248" spans="2:34" s="1" customFormat="1" ht="20.100000000000001" customHeight="1" x14ac:dyDescent="0.3">
      <c r="B248" s="31">
        <f t="shared" si="97"/>
        <v>239</v>
      </c>
      <c r="C248" s="32">
        <f t="shared" si="77"/>
        <v>0</v>
      </c>
      <c r="D248" s="32">
        <f t="shared" si="78"/>
        <v>0</v>
      </c>
      <c r="E248" s="32">
        <f t="shared" si="87"/>
        <v>0</v>
      </c>
      <c r="F248" s="32">
        <f t="shared" si="88"/>
        <v>0</v>
      </c>
      <c r="H248" s="30">
        <f t="shared" si="98"/>
        <v>239</v>
      </c>
      <c r="I248" s="28">
        <f t="shared" si="79"/>
        <v>0</v>
      </c>
      <c r="J248" s="28">
        <f t="shared" si="80"/>
        <v>0</v>
      </c>
      <c r="K248" s="28">
        <f t="shared" si="89"/>
        <v>0</v>
      </c>
      <c r="L248" s="28">
        <f t="shared" si="90"/>
        <v>0</v>
      </c>
      <c r="N248" s="30">
        <f t="shared" si="99"/>
        <v>239</v>
      </c>
      <c r="O248" s="28">
        <f t="shared" si="81"/>
        <v>0</v>
      </c>
      <c r="P248" s="28">
        <f t="shared" si="82"/>
        <v>0</v>
      </c>
      <c r="Q248" s="28">
        <f t="shared" si="91"/>
        <v>0</v>
      </c>
      <c r="R248" s="28">
        <f t="shared" si="92"/>
        <v>0</v>
      </c>
      <c r="T248" s="30">
        <f t="shared" si="100"/>
        <v>239</v>
      </c>
      <c r="U248" s="28">
        <f t="shared" si="83"/>
        <v>0</v>
      </c>
      <c r="V248" s="28">
        <f t="shared" si="84"/>
        <v>0</v>
      </c>
      <c r="W248" s="28">
        <f t="shared" si="93"/>
        <v>0</v>
      </c>
      <c r="X248" s="28">
        <f t="shared" si="94"/>
        <v>0</v>
      </c>
      <c r="Z248" s="30">
        <f t="shared" si="101"/>
        <v>239</v>
      </c>
      <c r="AA248" s="28">
        <f t="shared" si="85"/>
        <v>0</v>
      </c>
      <c r="AB248" s="28">
        <f t="shared" si="86"/>
        <v>0</v>
      </c>
      <c r="AC248" s="28">
        <f t="shared" si="95"/>
        <v>0</v>
      </c>
      <c r="AD248" s="28">
        <f t="shared" si="96"/>
        <v>0</v>
      </c>
      <c r="AF248" s="2"/>
      <c r="AG248" s="2"/>
      <c r="AH248" s="2"/>
    </row>
    <row r="249" spans="2:34" s="1" customFormat="1" ht="20.100000000000001" customHeight="1" x14ac:dyDescent="0.3">
      <c r="B249" s="31">
        <f t="shared" si="97"/>
        <v>240</v>
      </c>
      <c r="C249" s="32">
        <f t="shared" si="77"/>
        <v>0</v>
      </c>
      <c r="D249" s="32">
        <f t="shared" si="78"/>
        <v>0</v>
      </c>
      <c r="E249" s="32">
        <f t="shared" si="87"/>
        <v>0</v>
      </c>
      <c r="F249" s="32">
        <f t="shared" si="88"/>
        <v>0</v>
      </c>
      <c r="H249" s="31">
        <f t="shared" si="98"/>
        <v>240</v>
      </c>
      <c r="I249" s="32">
        <f t="shared" si="79"/>
        <v>0</v>
      </c>
      <c r="J249" s="32">
        <f t="shared" si="80"/>
        <v>0</v>
      </c>
      <c r="K249" s="32">
        <f t="shared" si="89"/>
        <v>0</v>
      </c>
      <c r="L249" s="32">
        <f t="shared" si="90"/>
        <v>0</v>
      </c>
      <c r="N249" s="31">
        <f t="shared" si="99"/>
        <v>240</v>
      </c>
      <c r="O249" s="32">
        <f t="shared" si="81"/>
        <v>0</v>
      </c>
      <c r="P249" s="32">
        <f t="shared" si="82"/>
        <v>0</v>
      </c>
      <c r="Q249" s="32">
        <f t="shared" si="91"/>
        <v>0</v>
      </c>
      <c r="R249" s="32">
        <f t="shared" si="92"/>
        <v>0</v>
      </c>
      <c r="T249" s="31">
        <f t="shared" si="100"/>
        <v>240</v>
      </c>
      <c r="U249" s="32">
        <f t="shared" si="83"/>
        <v>0</v>
      </c>
      <c r="V249" s="32">
        <f t="shared" si="84"/>
        <v>0</v>
      </c>
      <c r="W249" s="32">
        <f t="shared" si="93"/>
        <v>0</v>
      </c>
      <c r="X249" s="32">
        <f t="shared" si="94"/>
        <v>0</v>
      </c>
      <c r="Z249" s="31">
        <f t="shared" si="101"/>
        <v>240</v>
      </c>
      <c r="AA249" s="28">
        <f t="shared" si="85"/>
        <v>0</v>
      </c>
      <c r="AB249" s="32">
        <f t="shared" si="86"/>
        <v>0</v>
      </c>
      <c r="AC249" s="28">
        <f t="shared" si="95"/>
        <v>0</v>
      </c>
      <c r="AD249" s="32">
        <f t="shared" si="96"/>
        <v>0</v>
      </c>
      <c r="AF249" s="2"/>
      <c r="AG249" s="2"/>
      <c r="AH249" s="2"/>
    </row>
    <row r="250" spans="2:34" s="1" customFormat="1" ht="21.9" customHeight="1" x14ac:dyDescent="0.3">
      <c r="B250" s="54" t="s">
        <v>9</v>
      </c>
      <c r="C250" s="55">
        <f>SUM(C10:C249)</f>
        <v>0</v>
      </c>
      <c r="D250" s="55">
        <f>SUM(D10:D249)</f>
        <v>0</v>
      </c>
      <c r="E250" s="55">
        <f>SUM(E10:E249)</f>
        <v>0</v>
      </c>
      <c r="F250" s="56"/>
      <c r="H250" s="54" t="s">
        <v>9</v>
      </c>
      <c r="I250" s="55">
        <f>SUM(I10:I249)</f>
        <v>0</v>
      </c>
      <c r="J250" s="55">
        <f>SUM(J10:J249)</f>
        <v>0</v>
      </c>
      <c r="K250" s="55">
        <f>SUM(K10:K249)</f>
        <v>0</v>
      </c>
      <c r="L250" s="56"/>
      <c r="N250" s="54" t="s">
        <v>9</v>
      </c>
      <c r="O250" s="55">
        <f>SUM(O10:O249)</f>
        <v>0</v>
      </c>
      <c r="P250" s="55">
        <f>SUM(P10:P249)</f>
        <v>0</v>
      </c>
      <c r="Q250" s="55">
        <f>SUM(Q10:Q249)</f>
        <v>0</v>
      </c>
      <c r="R250" s="56"/>
      <c r="T250" s="54" t="s">
        <v>9</v>
      </c>
      <c r="U250" s="55">
        <f>SUM(U10:U249)</f>
        <v>0</v>
      </c>
      <c r="V250" s="55">
        <f>SUM(V10:V249)</f>
        <v>0</v>
      </c>
      <c r="W250" s="55">
        <f>SUM(W10:W249)</f>
        <v>0</v>
      </c>
      <c r="X250" s="56"/>
      <c r="Z250" s="54" t="s">
        <v>9</v>
      </c>
      <c r="AA250" s="55">
        <f>SUM(AA10:AA249)</f>
        <v>0</v>
      </c>
      <c r="AB250" s="55">
        <f>SUM(AB10:AB249)</f>
        <v>0</v>
      </c>
      <c r="AC250" s="55">
        <f>SUM(AC10:AC249)</f>
        <v>0</v>
      </c>
      <c r="AD250" s="41"/>
      <c r="AF250" s="2"/>
      <c r="AG250" s="2"/>
      <c r="AH250" s="2"/>
    </row>
  </sheetData>
  <sheetProtection algorithmName="SHA-512" hashValue="Y+O+Pe0wLtWjGTUzCnOnHoNcjVZsA3OZQFmn/yIhlK7PIpsvZp2AxyXs0akYiQg+gA3+FLbJhZiN3/7x8tF5fw==" saltValue="ZnU3TQE1QvrYOfzD1kqEdw==" spinCount="100000" sheet="1" formatCells="0" formatColumns="0" formatRows="0" insertColumns="0" insertRows="0" insertHyperlinks="0" deleteColumns="0" deleteRows="0" sort="0" autoFilter="0" pivotTables="0"/>
  <mergeCells count="27">
    <mergeCell ref="Z8:AB8"/>
    <mergeCell ref="AB4:AC4"/>
    <mergeCell ref="AB5:AC5"/>
    <mergeCell ref="B6:C6"/>
    <mergeCell ref="E6:F6"/>
    <mergeCell ref="H6:I6"/>
    <mergeCell ref="K6:L6"/>
    <mergeCell ref="N6:O6"/>
    <mergeCell ref="AC6:AD6"/>
    <mergeCell ref="Z6:AA6"/>
    <mergeCell ref="V5:W5"/>
    <mergeCell ref="B2:J2"/>
    <mergeCell ref="B8:D8"/>
    <mergeCell ref="H8:J8"/>
    <mergeCell ref="N8:P8"/>
    <mergeCell ref="T8:V8"/>
    <mergeCell ref="B3:F3"/>
    <mergeCell ref="D4:E4"/>
    <mergeCell ref="J4:K4"/>
    <mergeCell ref="P4:Q4"/>
    <mergeCell ref="V4:W4"/>
    <mergeCell ref="Q6:R6"/>
    <mergeCell ref="T6:U6"/>
    <mergeCell ref="W6:X6"/>
    <mergeCell ref="D5:E5"/>
    <mergeCell ref="J5:K5"/>
    <mergeCell ref="P5:Q5"/>
  </mergeCells>
  <conditionalFormatting sqref="AC6 W6 Q6 K6">
    <cfRule type="cellIs" dxfId="549" priority="16" stopIfTrue="1" operator="equal">
      <formula>0</formula>
    </cfRule>
  </conditionalFormatting>
  <conditionalFormatting sqref="E6">
    <cfRule type="cellIs" dxfId="548" priority="18" stopIfTrue="1" operator="equal">
      <formula>0</formula>
    </cfRule>
  </conditionalFormatting>
  <conditionalFormatting sqref="C10:F249">
    <cfRule type="cellIs" dxfId="547" priority="15" operator="equal">
      <formula>0</formula>
    </cfRule>
  </conditionalFormatting>
  <conditionalFormatting sqref="I10:L249">
    <cfRule type="cellIs" dxfId="546" priority="13" operator="equal">
      <formula>0</formula>
    </cfRule>
  </conditionalFormatting>
  <conditionalFormatting sqref="O10:R249">
    <cfRule type="cellIs" dxfId="545" priority="11" operator="equal">
      <formula>0</formula>
    </cfRule>
  </conditionalFormatting>
  <conditionalFormatting sqref="U10:X249">
    <cfRule type="cellIs" dxfId="544" priority="9" operator="equal">
      <formula>0</formula>
    </cfRule>
  </conditionalFormatting>
  <conditionalFormatting sqref="AA10:AD249">
    <cfRule type="cellIs" dxfId="543" priority="1" operator="equal">
      <formula>0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greaterThan" id="{AF8A7C69-B0B8-4E3B-950B-FCDE94E0AFF4}">
            <xm:f>'remboursements annuels'!$E$5</xm:f>
            <x14:dxf>
              <font>
                <color theme="0"/>
              </font>
            </x14:dxf>
          </x14:cfRule>
          <xm:sqref>B10:B249</xm:sqref>
        </x14:conditionalFormatting>
        <x14:conditionalFormatting xmlns:xm="http://schemas.microsoft.com/office/excel/2006/main">
          <x14:cfRule type="cellIs" priority="12" operator="greaterThan" id="{26500A4B-088A-4004-805D-3A6EB3BC1E85}">
            <xm:f>'remboursements annuels'!$K$5</xm:f>
            <x14:dxf>
              <font>
                <color theme="0"/>
              </font>
            </x14:dxf>
          </x14:cfRule>
          <xm:sqref>H10:H249</xm:sqref>
        </x14:conditionalFormatting>
        <x14:conditionalFormatting xmlns:xm="http://schemas.microsoft.com/office/excel/2006/main">
          <x14:cfRule type="cellIs" priority="10" operator="greaterThan" id="{33A8AB3F-B119-4914-AE7C-F34CE7042264}">
            <xm:f>'remboursements annuels'!$Q$5</xm:f>
            <x14:dxf>
              <font>
                <color theme="0"/>
              </font>
            </x14:dxf>
          </x14:cfRule>
          <xm:sqref>N10:N249</xm:sqref>
        </x14:conditionalFormatting>
        <x14:conditionalFormatting xmlns:xm="http://schemas.microsoft.com/office/excel/2006/main">
          <x14:cfRule type="cellIs" priority="8" operator="greaterThan" id="{7A97485C-3DE5-4288-8AFE-4FDF26B17229}">
            <xm:f>'remboursements annuels'!$W$5</xm:f>
            <x14:dxf>
              <font>
                <color theme="0"/>
              </font>
            </x14:dxf>
          </x14:cfRule>
          <xm:sqref>T10:T249</xm:sqref>
        </x14:conditionalFormatting>
        <x14:conditionalFormatting xmlns:xm="http://schemas.microsoft.com/office/excel/2006/main">
          <x14:cfRule type="cellIs" priority="6" operator="greaterThan" id="{93D39F1B-1B80-4234-8F43-2E673E6C6D59}">
            <xm:f>'remboursements annuels'!$AC$5</xm:f>
            <x14:dxf>
              <font>
                <color theme="0"/>
              </font>
            </x14:dxf>
          </x14:cfRule>
          <xm:sqref>Z10:Z249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41"/>
  <sheetViews>
    <sheetView showGridLines="0" showRowColHeaders="0" workbookViewId="0">
      <pane ySplit="9" topLeftCell="A10" activePane="bottomLeft" state="frozenSplit"/>
      <selection pane="bottomLeft" activeCell="G15" sqref="G15"/>
    </sheetView>
  </sheetViews>
  <sheetFormatPr baseColWidth="10" defaultRowHeight="13.8" x14ac:dyDescent="0.3"/>
  <cols>
    <col min="1" max="1" width="1.6640625" style="1" customWidth="1"/>
    <col min="2" max="2" width="11.33203125" style="1" customWidth="1"/>
    <col min="3" max="7" width="11.6640625" style="1" customWidth="1"/>
    <col min="8" max="8" width="0.5546875" style="1" customWidth="1"/>
    <col min="9" max="9" width="12.6640625" customWidth="1"/>
    <col min="10" max="10" width="11.5546875" customWidth="1"/>
  </cols>
  <sheetData>
    <row r="1" spans="1:9" x14ac:dyDescent="0.3">
      <c r="C1" s="48">
        <f>IF(C4&gt;0,1,0)</f>
        <v>0</v>
      </c>
      <c r="D1" s="48">
        <f t="shared" ref="D1:G1" si="0">IF(D4&gt;0,1,0)</f>
        <v>0</v>
      </c>
      <c r="E1" s="48">
        <f t="shared" si="0"/>
        <v>0</v>
      </c>
      <c r="F1" s="48">
        <f t="shared" si="0"/>
        <v>0</v>
      </c>
      <c r="G1" s="48">
        <f t="shared" si="0"/>
        <v>0</v>
      </c>
    </row>
    <row r="2" spans="1:9" ht="21.9" customHeight="1" x14ac:dyDescent="0.3">
      <c r="B2" s="127" t="s">
        <v>11</v>
      </c>
      <c r="C2" s="128"/>
      <c r="D2" s="128"/>
      <c r="E2" s="128"/>
      <c r="F2" s="128"/>
      <c r="G2" s="129"/>
      <c r="I2" s="88" t="s">
        <v>16</v>
      </c>
    </row>
    <row r="3" spans="1:9" ht="21.9" customHeight="1" x14ac:dyDescent="0.25">
      <c r="A3" s="2"/>
      <c r="B3" s="85" t="s">
        <v>15</v>
      </c>
      <c r="C3" s="86" t="str">
        <f>IF(emprunt1=0," ",1)</f>
        <v xml:space="preserve"> </v>
      </c>
      <c r="D3" s="86" t="str">
        <f>IF(emprunt2=0," ",2)</f>
        <v xml:space="preserve"> </v>
      </c>
      <c r="E3" s="86" t="str">
        <f>IF(emprunt3=0," ",3)</f>
        <v xml:space="preserve"> </v>
      </c>
      <c r="F3" s="86" t="str">
        <f>IF(emprunt4=0," ",4)</f>
        <v xml:space="preserve"> </v>
      </c>
      <c r="G3" s="87" t="str">
        <f>IF(emprunt5=0," ",5)</f>
        <v xml:space="preserve"> </v>
      </c>
      <c r="H3" s="2"/>
      <c r="I3" s="89">
        <f>SUM(C1:G1)</f>
        <v>0</v>
      </c>
    </row>
    <row r="4" spans="1:9" ht="21.9" customHeight="1" x14ac:dyDescent="0.25">
      <c r="A4" s="2"/>
      <c r="B4" s="77" t="s">
        <v>13</v>
      </c>
      <c r="C4" s="82">
        <f>emprunt1</f>
        <v>0</v>
      </c>
      <c r="D4" s="82">
        <f>emprunt2</f>
        <v>0</v>
      </c>
      <c r="E4" s="83">
        <f>'remboursements annuels'!O3</f>
        <v>0</v>
      </c>
      <c r="F4" s="83">
        <f>'remboursements annuels'!U3</f>
        <v>0</v>
      </c>
      <c r="G4" s="84">
        <f>'remboursements annuels'!AA3</f>
        <v>0</v>
      </c>
      <c r="H4" s="2"/>
      <c r="I4" s="90">
        <f>SUM(C4:G4)</f>
        <v>0</v>
      </c>
    </row>
    <row r="5" spans="1:9" ht="21.9" customHeight="1" x14ac:dyDescent="0.25">
      <c r="A5" s="2"/>
      <c r="B5" s="78" t="s">
        <v>12</v>
      </c>
      <c r="C5" s="79">
        <f>'remboursements annuels'!C4</f>
        <v>0</v>
      </c>
      <c r="D5" s="80">
        <f>'remboursements annuels'!I4</f>
        <v>0</v>
      </c>
      <c r="E5" s="80">
        <f>'remboursements annuels'!O4</f>
        <v>0</v>
      </c>
      <c r="F5" s="80">
        <f>'remboursements annuels'!U4</f>
        <v>0</v>
      </c>
      <c r="G5" s="81">
        <f>'remboursements annuels'!AA4</f>
        <v>0</v>
      </c>
      <c r="H5" s="2"/>
      <c r="I5" s="91" t="s">
        <v>10</v>
      </c>
    </row>
    <row r="6" spans="1:9" ht="21.9" customHeight="1" x14ac:dyDescent="0.25">
      <c r="A6" s="2"/>
      <c r="B6" s="74" t="s">
        <v>14</v>
      </c>
      <c r="C6" s="75">
        <f>taux_emprunt1</f>
        <v>0</v>
      </c>
      <c r="D6" s="75">
        <f>taux_emprunt2</f>
        <v>0</v>
      </c>
      <c r="E6" s="75">
        <f>'remboursements annuels'!R3</f>
        <v>0</v>
      </c>
      <c r="F6" s="75">
        <f>'remboursements annuels'!X3</f>
        <v>0</v>
      </c>
      <c r="G6" s="76">
        <f>'remboursements annuels'!AD3</f>
        <v>0</v>
      </c>
      <c r="H6" s="2"/>
      <c r="I6" s="92">
        <f>D30</f>
        <v>0</v>
      </c>
    </row>
    <row r="7" spans="1:9" ht="6" customHeight="1" x14ac:dyDescent="0.3">
      <c r="A7" s="8"/>
      <c r="B7" s="8"/>
      <c r="C7" s="8"/>
      <c r="D7" s="8"/>
      <c r="E7" s="8"/>
      <c r="F7" s="8"/>
      <c r="G7" s="8"/>
      <c r="H7" s="8"/>
    </row>
    <row r="8" spans="1:9" ht="20.100000000000001" customHeight="1" x14ac:dyDescent="0.25">
      <c r="A8" s="21"/>
      <c r="B8" s="125" t="s">
        <v>22</v>
      </c>
      <c r="C8" s="126"/>
      <c r="D8" s="50">
        <f>MAX(C5,D5,E5,F5,G5)</f>
        <v>0</v>
      </c>
      <c r="E8" s="22"/>
      <c r="F8" s="22"/>
      <c r="G8" s="21"/>
      <c r="H8" s="24"/>
    </row>
    <row r="9" spans="1:9" ht="21.9" customHeight="1" x14ac:dyDescent="0.25">
      <c r="A9" s="2"/>
      <c r="B9" s="59" t="s">
        <v>0</v>
      </c>
      <c r="C9" s="67" t="s">
        <v>4</v>
      </c>
      <c r="D9" s="67" t="s">
        <v>1</v>
      </c>
      <c r="E9" s="67" t="s">
        <v>2</v>
      </c>
      <c r="F9" s="62" t="s">
        <v>7</v>
      </c>
      <c r="G9" s="2"/>
      <c r="H9" s="11"/>
    </row>
    <row r="10" spans="1:9" ht="20.100000000000001" customHeight="1" x14ac:dyDescent="0.25">
      <c r="A10" s="2"/>
      <c r="B10" s="42">
        <v>1</v>
      </c>
      <c r="C10" s="68">
        <f>'remboursements annuels'!C9+'remboursements annuels'!I9+'remboursements annuels'!O9+'remboursements annuels'!U9+'remboursements annuels'!AA9</f>
        <v>0</v>
      </c>
      <c r="D10" s="69">
        <f>'remboursements annuels'!D9+'remboursements annuels'!J9+'remboursements annuels'!P9+'remboursements annuels'!V9+'remboursements annuels'!AB9</f>
        <v>0</v>
      </c>
      <c r="E10" s="68">
        <f>'remboursements annuels'!E9+'remboursements annuels'!K9+'remboursements annuels'!Q9+'remboursements annuels'!W9+'remboursements annuels'!AC9</f>
        <v>0</v>
      </c>
      <c r="F10" s="63">
        <f>'remboursements annuels'!F9+'remboursements annuels'!L9+'remboursements annuels'!R9+'remboursements annuels'!X9+'remboursements annuels'!AD9</f>
        <v>0</v>
      </c>
      <c r="G10" s="2"/>
      <c r="H10" s="40"/>
    </row>
    <row r="11" spans="1:9" ht="20.100000000000001" customHeight="1" x14ac:dyDescent="0.25">
      <c r="A11" s="2"/>
      <c r="B11" s="60">
        <v>2</v>
      </c>
      <c r="C11" s="70">
        <f>'remboursements annuels'!C10+'remboursements annuels'!I10+'remboursements annuels'!O10+'remboursements annuels'!U10+'remboursements annuels'!AA10</f>
        <v>0</v>
      </c>
      <c r="D11" s="70">
        <f>'remboursements annuels'!D10+'remboursements annuels'!J10+'remboursements annuels'!P10+'remboursements annuels'!V10+'remboursements annuels'!AB10</f>
        <v>0</v>
      </c>
      <c r="E11" s="70">
        <f>'remboursements annuels'!E10+'remboursements annuels'!K10+'remboursements annuels'!Q10+'remboursements annuels'!W10+'remboursements annuels'!AC10</f>
        <v>0</v>
      </c>
      <c r="F11" s="64">
        <f>'remboursements annuels'!F10+'remboursements annuels'!L10+'remboursements annuels'!R10+'remboursements annuels'!X10+'remboursements annuels'!AD10</f>
        <v>0</v>
      </c>
      <c r="G11" s="2"/>
      <c r="H11" s="40"/>
    </row>
    <row r="12" spans="1:9" ht="20.100000000000001" customHeight="1" x14ac:dyDescent="0.25">
      <c r="A12" s="2"/>
      <c r="B12" s="60">
        <v>3</v>
      </c>
      <c r="C12" s="70">
        <f>'remboursements annuels'!C11+'remboursements annuels'!I11+'remboursements annuels'!O11+'remboursements annuels'!U11+'remboursements annuels'!AA11</f>
        <v>0</v>
      </c>
      <c r="D12" s="70">
        <f>'remboursements annuels'!D11+'remboursements annuels'!J11+'remboursements annuels'!P11+'remboursements annuels'!V11+'remboursements annuels'!AB11</f>
        <v>0</v>
      </c>
      <c r="E12" s="70">
        <f>'remboursements annuels'!E11+'remboursements annuels'!K11+'remboursements annuels'!Q11+'remboursements annuels'!W11+'remboursements annuels'!AC11</f>
        <v>0</v>
      </c>
      <c r="F12" s="64">
        <f>'remboursements annuels'!F11+'remboursements annuels'!L11+'remboursements annuels'!R11+'remboursements annuels'!X11+'remboursements annuels'!AD11</f>
        <v>0</v>
      </c>
      <c r="G12" s="2"/>
      <c r="H12" s="40"/>
    </row>
    <row r="13" spans="1:9" ht="20.100000000000001" customHeight="1" x14ac:dyDescent="0.25">
      <c r="A13" s="2"/>
      <c r="B13" s="60">
        <v>4</v>
      </c>
      <c r="C13" s="70">
        <f>'remboursements annuels'!C12+'remboursements annuels'!I12+'remboursements annuels'!O12+'remboursements annuels'!U12+'remboursements annuels'!AA12</f>
        <v>0</v>
      </c>
      <c r="D13" s="70">
        <f>'remboursements annuels'!D12+'remboursements annuels'!J12+'remboursements annuels'!P12+'remboursements annuels'!V12+'remboursements annuels'!AB12</f>
        <v>0</v>
      </c>
      <c r="E13" s="70">
        <f>'remboursements annuels'!E12+'remboursements annuels'!K12+'remboursements annuels'!Q12+'remboursements annuels'!W12+'remboursements annuels'!AC12</f>
        <v>0</v>
      </c>
      <c r="F13" s="64">
        <f>'remboursements annuels'!F12+'remboursements annuels'!L12+'remboursements annuels'!R12+'remboursements annuels'!X12+'remboursements annuels'!AD12</f>
        <v>0</v>
      </c>
      <c r="G13" s="2"/>
      <c r="H13" s="40"/>
    </row>
    <row r="14" spans="1:9" ht="20.100000000000001" customHeight="1" x14ac:dyDescent="0.25">
      <c r="A14" s="2"/>
      <c r="B14" s="60">
        <v>5</v>
      </c>
      <c r="C14" s="70">
        <f>'remboursements annuels'!C13+'remboursements annuels'!I13+'remboursements annuels'!O13+'remboursements annuels'!U13+'remboursements annuels'!AA13</f>
        <v>0</v>
      </c>
      <c r="D14" s="70">
        <f>'remboursements annuels'!D13+'remboursements annuels'!J13+'remboursements annuels'!P13+'remboursements annuels'!V13+'remboursements annuels'!AB13</f>
        <v>0</v>
      </c>
      <c r="E14" s="70">
        <f>'remboursements annuels'!E13+'remboursements annuels'!K13+'remboursements annuels'!Q13+'remboursements annuels'!W13+'remboursements annuels'!AC13</f>
        <v>0</v>
      </c>
      <c r="F14" s="64">
        <f>'remboursements annuels'!F13+'remboursements annuels'!L13+'remboursements annuels'!R13+'remboursements annuels'!X13+'remboursements annuels'!AD13</f>
        <v>0</v>
      </c>
      <c r="G14" s="2"/>
      <c r="H14" s="40"/>
    </row>
    <row r="15" spans="1:9" ht="20.100000000000001" customHeight="1" x14ac:dyDescent="0.25">
      <c r="A15" s="2"/>
      <c r="B15" s="60">
        <v>6</v>
      </c>
      <c r="C15" s="70">
        <f>'remboursements annuels'!C14+'remboursements annuels'!I14+'remboursements annuels'!O14+'remboursements annuels'!U14+'remboursements annuels'!AA14</f>
        <v>0</v>
      </c>
      <c r="D15" s="70">
        <f>'remboursements annuels'!D14+'remboursements annuels'!J14+'remboursements annuels'!P14+'remboursements annuels'!V14+'remboursements annuels'!AB14</f>
        <v>0</v>
      </c>
      <c r="E15" s="70">
        <f>'remboursements annuels'!E14+'remboursements annuels'!K14+'remboursements annuels'!Q14+'remboursements annuels'!W14+'remboursements annuels'!AC14</f>
        <v>0</v>
      </c>
      <c r="F15" s="64">
        <f>'remboursements annuels'!F14+'remboursements annuels'!L14+'remboursements annuels'!R14+'remboursements annuels'!X14+'remboursements annuels'!AD14</f>
        <v>0</v>
      </c>
      <c r="G15" s="2"/>
      <c r="H15" s="40"/>
    </row>
    <row r="16" spans="1:9" ht="20.100000000000001" customHeight="1" x14ac:dyDescent="0.25">
      <c r="A16" s="2"/>
      <c r="B16" s="61">
        <v>7</v>
      </c>
      <c r="C16" s="71">
        <f>'remboursements annuels'!C15+'remboursements annuels'!I15+'remboursements annuels'!O15+'remboursements annuels'!U15+'remboursements annuels'!AA15</f>
        <v>0</v>
      </c>
      <c r="D16" s="71">
        <f>'remboursements annuels'!D15+'remboursements annuels'!J15+'remboursements annuels'!P15+'remboursements annuels'!V15+'remboursements annuels'!AB15</f>
        <v>0</v>
      </c>
      <c r="E16" s="71">
        <f>'remboursements annuels'!E15+'remboursements annuels'!K15+'remboursements annuels'!Q15+'remboursements annuels'!W15+'remboursements annuels'!AC15</f>
        <v>0</v>
      </c>
      <c r="F16" s="65">
        <f>'remboursements annuels'!F15+'remboursements annuels'!L15+'remboursements annuels'!R15+'remboursements annuels'!X15+'remboursements annuels'!AD15</f>
        <v>0</v>
      </c>
      <c r="G16" s="2"/>
      <c r="H16" s="40"/>
    </row>
    <row r="17" spans="1:8" ht="20.100000000000001" customHeight="1" x14ac:dyDescent="0.25">
      <c r="A17" s="2"/>
      <c r="B17" s="60">
        <v>8</v>
      </c>
      <c r="C17" s="71">
        <f>'remboursements annuels'!C16+'remboursements annuels'!I16+'remboursements annuels'!O16+'remboursements annuels'!U16+'remboursements annuels'!AA16</f>
        <v>0</v>
      </c>
      <c r="D17" s="71">
        <f>'remboursements annuels'!D16+'remboursements annuels'!J16+'remboursements annuels'!P16+'remboursements annuels'!V16+'remboursements annuels'!AB16</f>
        <v>0</v>
      </c>
      <c r="E17" s="71">
        <f>'remboursements annuels'!E16+'remboursements annuels'!K16+'remboursements annuels'!Q16+'remboursements annuels'!W16+'remboursements annuels'!AC16</f>
        <v>0</v>
      </c>
      <c r="F17" s="65">
        <f>'remboursements annuels'!F16+'remboursements annuels'!L16+'remboursements annuels'!R16+'remboursements annuels'!X16+'remboursements annuels'!AD16</f>
        <v>0</v>
      </c>
      <c r="G17" s="2"/>
      <c r="H17" s="40"/>
    </row>
    <row r="18" spans="1:8" ht="20.100000000000001" customHeight="1" x14ac:dyDescent="0.25">
      <c r="A18" s="2"/>
      <c r="B18" s="60">
        <v>9</v>
      </c>
      <c r="C18" s="71">
        <f>'remboursements annuels'!C17+'remboursements annuels'!I17+'remboursements annuels'!O17+'remboursements annuels'!U17+'remboursements annuels'!AA17</f>
        <v>0</v>
      </c>
      <c r="D18" s="71">
        <f>'remboursements annuels'!D17+'remboursements annuels'!J17+'remboursements annuels'!P17+'remboursements annuels'!V17+'remboursements annuels'!AB17</f>
        <v>0</v>
      </c>
      <c r="E18" s="71">
        <f>'remboursements annuels'!E17+'remboursements annuels'!K17+'remboursements annuels'!Q17+'remboursements annuels'!W17+'remboursements annuels'!AC17</f>
        <v>0</v>
      </c>
      <c r="F18" s="65">
        <f>'remboursements annuels'!F17+'remboursements annuels'!L17+'remboursements annuels'!R17+'remboursements annuels'!X17+'remboursements annuels'!AD17</f>
        <v>0</v>
      </c>
      <c r="G18" s="2"/>
      <c r="H18" s="40"/>
    </row>
    <row r="19" spans="1:8" ht="20.100000000000001" customHeight="1" x14ac:dyDescent="0.25">
      <c r="A19" s="2"/>
      <c r="B19" s="60">
        <v>10</v>
      </c>
      <c r="C19" s="71">
        <f>'remboursements annuels'!C18+'remboursements annuels'!I18+'remboursements annuels'!O18+'remboursements annuels'!U18+'remboursements annuels'!AA18</f>
        <v>0</v>
      </c>
      <c r="D19" s="71">
        <f>'remboursements annuels'!D18+'remboursements annuels'!J18+'remboursements annuels'!P18+'remboursements annuels'!V18+'remboursements annuels'!AB18</f>
        <v>0</v>
      </c>
      <c r="E19" s="71">
        <f>'remboursements annuels'!E18+'remboursements annuels'!K18+'remboursements annuels'!Q18+'remboursements annuels'!W18+'remboursements annuels'!AC18</f>
        <v>0</v>
      </c>
      <c r="F19" s="65">
        <f>'remboursements annuels'!F18+'remboursements annuels'!L18+'remboursements annuels'!R18+'remboursements annuels'!X18+'remboursements annuels'!AD18</f>
        <v>0</v>
      </c>
      <c r="G19" s="2"/>
      <c r="H19" s="40"/>
    </row>
    <row r="20" spans="1:8" ht="20.100000000000001" customHeight="1" x14ac:dyDescent="0.25">
      <c r="A20" s="2"/>
      <c r="B20" s="60">
        <v>11</v>
      </c>
      <c r="C20" s="71">
        <f>'remboursements annuels'!C19+'remboursements annuels'!I19+'remboursements annuels'!O19+'remboursements annuels'!U19+'remboursements annuels'!AA19</f>
        <v>0</v>
      </c>
      <c r="D20" s="71">
        <f>'remboursements annuels'!D19+'remboursements annuels'!J19+'remboursements annuels'!P19+'remboursements annuels'!V19+'remboursements annuels'!AB19</f>
        <v>0</v>
      </c>
      <c r="E20" s="71">
        <f>'remboursements annuels'!E19+'remboursements annuels'!K19+'remboursements annuels'!Q19+'remboursements annuels'!W19+'remboursements annuels'!AC19</f>
        <v>0</v>
      </c>
      <c r="F20" s="65">
        <f>'remboursements annuels'!F19+'remboursements annuels'!L19+'remboursements annuels'!R19+'remboursements annuels'!X19+'remboursements annuels'!AD19</f>
        <v>0</v>
      </c>
      <c r="G20" s="2"/>
      <c r="H20" s="40"/>
    </row>
    <row r="21" spans="1:8" ht="20.100000000000001" customHeight="1" x14ac:dyDescent="0.25">
      <c r="A21" s="2"/>
      <c r="B21" s="60">
        <v>12</v>
      </c>
      <c r="C21" s="71">
        <f>'remboursements annuels'!C20+'remboursements annuels'!I20+'remboursements annuels'!O20+'remboursements annuels'!U20+'remboursements annuels'!AA20</f>
        <v>0</v>
      </c>
      <c r="D21" s="71">
        <f>'remboursements annuels'!D20+'remboursements annuels'!J20+'remboursements annuels'!P20+'remboursements annuels'!V20+'remboursements annuels'!AB20</f>
        <v>0</v>
      </c>
      <c r="E21" s="71">
        <f>'remboursements annuels'!E20+'remboursements annuels'!K20+'remboursements annuels'!Q20+'remboursements annuels'!W20+'remboursements annuels'!AC20</f>
        <v>0</v>
      </c>
      <c r="F21" s="65">
        <f>'remboursements annuels'!F20+'remboursements annuels'!L20+'remboursements annuels'!R20+'remboursements annuels'!X20+'remboursements annuels'!AD20</f>
        <v>0</v>
      </c>
      <c r="G21" s="2"/>
      <c r="H21" s="40"/>
    </row>
    <row r="22" spans="1:8" ht="20.100000000000001" customHeight="1" x14ac:dyDescent="0.25">
      <c r="A22" s="2"/>
      <c r="B22" s="60">
        <v>13</v>
      </c>
      <c r="C22" s="71">
        <f>'remboursements annuels'!C21+'remboursements annuels'!I21+'remboursements annuels'!O21+'remboursements annuels'!U21+'remboursements annuels'!AA21</f>
        <v>0</v>
      </c>
      <c r="D22" s="71">
        <f>'remboursements annuels'!D21+'remboursements annuels'!J21+'remboursements annuels'!P21+'remboursements annuels'!V21+'remboursements annuels'!AB21</f>
        <v>0</v>
      </c>
      <c r="E22" s="71">
        <f>'remboursements annuels'!E21+'remboursements annuels'!K21+'remboursements annuels'!Q21+'remboursements annuels'!W21+'remboursements annuels'!AC21</f>
        <v>0</v>
      </c>
      <c r="F22" s="65">
        <f>'remboursements annuels'!F21+'remboursements annuels'!L21+'remboursements annuels'!R21+'remboursements annuels'!X21+'remboursements annuels'!AD21</f>
        <v>0</v>
      </c>
      <c r="G22" s="2"/>
      <c r="H22" s="40"/>
    </row>
    <row r="23" spans="1:8" ht="20.100000000000001" customHeight="1" x14ac:dyDescent="0.25">
      <c r="A23" s="2"/>
      <c r="B23" s="60">
        <v>14</v>
      </c>
      <c r="C23" s="71">
        <f>'remboursements annuels'!C22+'remboursements annuels'!I22+'remboursements annuels'!O22+'remboursements annuels'!U22+'remboursements annuels'!AA22</f>
        <v>0</v>
      </c>
      <c r="D23" s="71">
        <f>'remboursements annuels'!D22+'remboursements annuels'!J22+'remboursements annuels'!P22+'remboursements annuels'!V22+'remboursements annuels'!AB22</f>
        <v>0</v>
      </c>
      <c r="E23" s="71">
        <f>'remboursements annuels'!E22+'remboursements annuels'!K22+'remboursements annuels'!Q22+'remboursements annuels'!W22+'remboursements annuels'!AC22</f>
        <v>0</v>
      </c>
      <c r="F23" s="65">
        <f>'remboursements annuels'!F22+'remboursements annuels'!L22+'remboursements annuels'!R22+'remboursements annuels'!X22+'remboursements annuels'!AD22</f>
        <v>0</v>
      </c>
      <c r="G23" s="2"/>
      <c r="H23" s="40"/>
    </row>
    <row r="24" spans="1:8" ht="20.100000000000001" customHeight="1" x14ac:dyDescent="0.25">
      <c r="A24" s="2"/>
      <c r="B24" s="61">
        <v>15</v>
      </c>
      <c r="C24" s="71">
        <f>'remboursements annuels'!C23+'remboursements annuels'!I23+'remboursements annuels'!O23+'remboursements annuels'!U23+'remboursements annuels'!AA23</f>
        <v>0</v>
      </c>
      <c r="D24" s="71">
        <f>'remboursements annuels'!D23+'remboursements annuels'!J23+'remboursements annuels'!P23+'remboursements annuels'!V23+'remboursements annuels'!AB23</f>
        <v>0</v>
      </c>
      <c r="E24" s="71">
        <f>'remboursements annuels'!E23+'remboursements annuels'!K23+'remboursements annuels'!Q23+'remboursements annuels'!W23+'remboursements annuels'!AC23</f>
        <v>0</v>
      </c>
      <c r="F24" s="65">
        <f>'remboursements annuels'!F23+'remboursements annuels'!L23+'remboursements annuels'!R23+'remboursements annuels'!X23+'remboursements annuels'!AD23</f>
        <v>0</v>
      </c>
      <c r="G24" s="2"/>
      <c r="H24" s="40"/>
    </row>
    <row r="25" spans="1:8" ht="21.9" customHeight="1" x14ac:dyDescent="0.25">
      <c r="A25" s="2"/>
      <c r="B25" s="60">
        <v>16</v>
      </c>
      <c r="C25" s="71">
        <f>'remboursements annuels'!C24+'remboursements annuels'!I24+'remboursements annuels'!O24+'remboursements annuels'!U24+'remboursements annuels'!AA24</f>
        <v>0</v>
      </c>
      <c r="D25" s="71">
        <f>'remboursements annuels'!D24+'remboursements annuels'!J24+'remboursements annuels'!P24+'remboursements annuels'!V24+'remboursements annuels'!AB24</f>
        <v>0</v>
      </c>
      <c r="E25" s="71">
        <f>'remboursements annuels'!E24+'remboursements annuels'!K24+'remboursements annuels'!Q24+'remboursements annuels'!W24+'remboursements annuels'!AC24</f>
        <v>0</v>
      </c>
      <c r="F25" s="65">
        <f>'remboursements annuels'!F24+'remboursements annuels'!L24+'remboursements annuels'!R24+'remboursements annuels'!X24+'remboursements annuels'!AD24</f>
        <v>0</v>
      </c>
      <c r="G25" s="2"/>
      <c r="H25" s="40"/>
    </row>
    <row r="26" spans="1:8" ht="20.100000000000001" customHeight="1" x14ac:dyDescent="0.25">
      <c r="A26" s="2"/>
      <c r="B26" s="61">
        <v>17</v>
      </c>
      <c r="C26" s="71">
        <f>'remboursements annuels'!C25+'remboursements annuels'!I25+'remboursements annuels'!O25+'remboursements annuels'!U25+'remboursements annuels'!AA25</f>
        <v>0</v>
      </c>
      <c r="D26" s="71">
        <f>'remboursements annuels'!D25+'remboursements annuels'!J25+'remboursements annuels'!P25+'remboursements annuels'!V25+'remboursements annuels'!AB25</f>
        <v>0</v>
      </c>
      <c r="E26" s="71">
        <f>'remboursements annuels'!E25+'remboursements annuels'!K25+'remboursements annuels'!Q25+'remboursements annuels'!W25+'remboursements annuels'!AC25</f>
        <v>0</v>
      </c>
      <c r="F26" s="65">
        <f>'remboursements annuels'!F25+'remboursements annuels'!L25+'remboursements annuels'!R25+'remboursements annuels'!X25+'remboursements annuels'!AD25</f>
        <v>0</v>
      </c>
      <c r="G26" s="2"/>
      <c r="H26" s="11"/>
    </row>
    <row r="27" spans="1:8" ht="20.100000000000001" customHeight="1" x14ac:dyDescent="0.25">
      <c r="A27" s="2"/>
      <c r="B27" s="60">
        <v>18</v>
      </c>
      <c r="C27" s="71">
        <f>'remboursements annuels'!C26+'remboursements annuels'!I26+'remboursements annuels'!O26+'remboursements annuels'!U26+'remboursements annuels'!AA26</f>
        <v>0</v>
      </c>
      <c r="D27" s="71">
        <f>'remboursements annuels'!D26+'remboursements annuels'!J26+'remboursements annuels'!P26+'remboursements annuels'!V26+'remboursements annuels'!AB26</f>
        <v>0</v>
      </c>
      <c r="E27" s="71">
        <f>'remboursements annuels'!E26+'remboursements annuels'!K26+'remboursements annuels'!Q26+'remboursements annuels'!W26+'remboursements annuels'!AC26</f>
        <v>0</v>
      </c>
      <c r="F27" s="65">
        <f>'remboursements annuels'!F26+'remboursements annuels'!L26+'remboursements annuels'!R26+'remboursements annuels'!X26+'remboursements annuels'!AD26</f>
        <v>0</v>
      </c>
      <c r="G27" s="2"/>
      <c r="H27" s="15"/>
    </row>
    <row r="28" spans="1:8" ht="20.100000000000001" customHeight="1" x14ac:dyDescent="0.25">
      <c r="A28" s="2"/>
      <c r="B28" s="61">
        <v>19</v>
      </c>
      <c r="C28" s="71">
        <f>'remboursements annuels'!C27+'remboursements annuels'!I27+'remboursements annuels'!O27+'remboursements annuels'!U27+'remboursements annuels'!AA27</f>
        <v>0</v>
      </c>
      <c r="D28" s="71">
        <f>'remboursements annuels'!D27+'remboursements annuels'!J27+'remboursements annuels'!P27+'remboursements annuels'!V27+'remboursements annuels'!AB27</f>
        <v>0</v>
      </c>
      <c r="E28" s="71">
        <f>'remboursements annuels'!E27+'remboursements annuels'!K27+'remboursements annuels'!Q27+'remboursements annuels'!W27+'remboursements annuels'!AC27</f>
        <v>0</v>
      </c>
      <c r="F28" s="65">
        <f>'remboursements annuels'!F27+'remboursements annuels'!L27+'remboursements annuels'!R27+'remboursements annuels'!X27+'remboursements annuels'!AD27</f>
        <v>0</v>
      </c>
      <c r="G28" s="2"/>
      <c r="H28" s="15"/>
    </row>
    <row r="29" spans="1:8" ht="20.100000000000001" customHeight="1" x14ac:dyDescent="0.25">
      <c r="A29" s="2"/>
      <c r="B29" s="60">
        <v>20</v>
      </c>
      <c r="C29" s="71">
        <f>'remboursements annuels'!C28+'remboursements annuels'!I28+'remboursements annuels'!O28+'remboursements annuels'!U28+'remboursements annuels'!AA28</f>
        <v>0</v>
      </c>
      <c r="D29" s="71">
        <f>'remboursements annuels'!D28+'remboursements annuels'!J28+'remboursements annuels'!P28+'remboursements annuels'!V28+'remboursements annuels'!AB28</f>
        <v>0</v>
      </c>
      <c r="E29" s="71">
        <f>'remboursements annuels'!E28+'remboursements annuels'!K28+'remboursements annuels'!Q28+'remboursements annuels'!W28+'remboursements annuels'!AC28</f>
        <v>0</v>
      </c>
      <c r="F29" s="65">
        <f>'remboursements annuels'!F28+'remboursements annuels'!L28+'remboursements annuels'!R28+'remboursements annuels'!X28+'remboursements annuels'!AD28</f>
        <v>0</v>
      </c>
      <c r="G29" s="2"/>
      <c r="H29" s="15"/>
    </row>
    <row r="30" spans="1:8" ht="21.9" customHeight="1" x14ac:dyDescent="0.25">
      <c r="A30" s="2"/>
      <c r="B30" s="72" t="s">
        <v>9</v>
      </c>
      <c r="C30" s="73">
        <f>SUM(C10:C29)</f>
        <v>0</v>
      </c>
      <c r="D30" s="73">
        <f>SUM(D10:D29)</f>
        <v>0</v>
      </c>
      <c r="E30" s="73">
        <f>SUM(E10:E29)</f>
        <v>0</v>
      </c>
      <c r="F30" s="66"/>
      <c r="G30" s="2"/>
      <c r="H30" s="15"/>
    </row>
    <row r="31" spans="1:8" x14ac:dyDescent="0.25">
      <c r="A31" s="2"/>
      <c r="B31" s="10"/>
      <c r="C31" s="11"/>
      <c r="D31" s="12"/>
      <c r="E31" s="11"/>
      <c r="F31" s="11"/>
      <c r="G31" s="2"/>
      <c r="H31" s="15"/>
    </row>
    <row r="32" spans="1:8" x14ac:dyDescent="0.25">
      <c r="A32" s="2"/>
      <c r="B32" s="13"/>
      <c r="C32" s="14"/>
      <c r="D32" s="14"/>
      <c r="E32" s="14"/>
      <c r="F32" s="14"/>
      <c r="G32" s="2"/>
      <c r="H32" s="15"/>
    </row>
    <row r="33" spans="1:8" x14ac:dyDescent="0.25">
      <c r="A33" s="2"/>
      <c r="B33" s="13"/>
      <c r="C33" s="14"/>
      <c r="D33" s="14"/>
      <c r="E33" s="14"/>
      <c r="F33" s="14"/>
      <c r="G33" s="2"/>
      <c r="H33" s="15"/>
    </row>
    <row r="34" spans="1:8" x14ac:dyDescent="0.25">
      <c r="A34" s="2"/>
      <c r="B34" s="16"/>
      <c r="C34" s="14"/>
      <c r="D34" s="14"/>
      <c r="E34" s="14"/>
      <c r="F34" s="14"/>
      <c r="G34" s="2"/>
      <c r="H34" s="15"/>
    </row>
    <row r="35" spans="1:8" x14ac:dyDescent="0.25">
      <c r="A35" s="2"/>
      <c r="B35" s="16"/>
      <c r="C35" s="14"/>
      <c r="D35" s="14"/>
      <c r="E35" s="14"/>
      <c r="F35" s="14"/>
      <c r="G35" s="2"/>
      <c r="H35" s="15"/>
    </row>
    <row r="36" spans="1:8" x14ac:dyDescent="0.25">
      <c r="A36" s="2"/>
      <c r="B36" s="16"/>
      <c r="C36" s="14"/>
      <c r="D36" s="14"/>
      <c r="E36" s="14"/>
      <c r="F36" s="14"/>
      <c r="G36" s="2"/>
      <c r="H36" s="15"/>
    </row>
    <row r="37" spans="1:8" x14ac:dyDescent="0.25">
      <c r="A37" s="2"/>
      <c r="B37" s="16"/>
      <c r="C37" s="14"/>
      <c r="D37" s="14"/>
      <c r="E37" s="14"/>
      <c r="F37" s="14"/>
      <c r="G37" s="2"/>
      <c r="H37" s="15"/>
    </row>
    <row r="38" spans="1:8" x14ac:dyDescent="0.25">
      <c r="A38" s="2"/>
      <c r="B38" s="16"/>
      <c r="C38" s="14"/>
      <c r="D38" s="14"/>
      <c r="E38" s="14"/>
      <c r="F38" s="14"/>
      <c r="G38" s="2"/>
      <c r="H38" s="15"/>
    </row>
    <row r="39" spans="1:8" x14ac:dyDescent="0.25">
      <c r="A39" s="2"/>
      <c r="B39" s="16"/>
      <c r="C39" s="14"/>
      <c r="D39" s="14"/>
      <c r="E39" s="14"/>
      <c r="F39" s="14"/>
      <c r="G39" s="2"/>
      <c r="H39" s="15"/>
    </row>
    <row r="40" spans="1:8" x14ac:dyDescent="0.25">
      <c r="A40" s="2"/>
      <c r="B40" s="16"/>
      <c r="C40" s="14"/>
      <c r="D40" s="14"/>
      <c r="E40" s="14"/>
      <c r="F40" s="14"/>
      <c r="G40" s="2"/>
      <c r="H40" s="15"/>
    </row>
    <row r="41" spans="1:8" x14ac:dyDescent="0.25">
      <c r="A41" s="2"/>
      <c r="B41" s="16"/>
      <c r="C41" s="14"/>
      <c r="D41" s="14"/>
      <c r="E41" s="14"/>
      <c r="F41" s="14"/>
      <c r="G41" s="2"/>
      <c r="H41" s="15"/>
    </row>
    <row r="42" spans="1:8" x14ac:dyDescent="0.25">
      <c r="A42" s="2"/>
      <c r="B42" s="16"/>
      <c r="C42" s="14"/>
      <c r="D42" s="14"/>
      <c r="E42" s="14"/>
      <c r="F42" s="14"/>
      <c r="G42" s="2"/>
      <c r="H42" s="15"/>
    </row>
    <row r="43" spans="1:8" x14ac:dyDescent="0.25">
      <c r="A43" s="2"/>
      <c r="B43" s="16"/>
      <c r="C43" s="14"/>
      <c r="D43" s="14"/>
      <c r="E43" s="14"/>
      <c r="F43" s="14"/>
      <c r="G43" s="2"/>
      <c r="H43" s="15"/>
    </row>
    <row r="44" spans="1:8" x14ac:dyDescent="0.25">
      <c r="A44" s="2"/>
      <c r="B44" s="16"/>
      <c r="C44" s="14"/>
      <c r="D44" s="14"/>
      <c r="E44" s="14"/>
      <c r="F44" s="14"/>
      <c r="G44" s="2"/>
      <c r="H44" s="15"/>
    </row>
    <row r="45" spans="1:8" x14ac:dyDescent="0.25">
      <c r="A45" s="2"/>
      <c r="B45" s="16"/>
      <c r="C45" s="14"/>
      <c r="D45" s="14"/>
      <c r="E45" s="14"/>
      <c r="F45" s="14"/>
      <c r="G45" s="2"/>
      <c r="H45" s="15"/>
    </row>
    <row r="46" spans="1:8" x14ac:dyDescent="0.25">
      <c r="A46" s="2"/>
      <c r="B46" s="16"/>
      <c r="C46" s="14"/>
      <c r="D46" s="14"/>
      <c r="E46" s="14"/>
      <c r="F46" s="14"/>
      <c r="G46" s="2"/>
      <c r="H46" s="15"/>
    </row>
    <row r="47" spans="1:8" x14ac:dyDescent="0.25">
      <c r="A47" s="2"/>
      <c r="B47" s="16"/>
      <c r="C47" s="14"/>
      <c r="D47" s="14"/>
      <c r="E47" s="14"/>
      <c r="F47" s="14"/>
      <c r="G47" s="2"/>
      <c r="H47" s="15"/>
    </row>
    <row r="48" spans="1:8" x14ac:dyDescent="0.25">
      <c r="A48" s="2"/>
      <c r="B48" s="16"/>
      <c r="C48" s="14"/>
      <c r="D48" s="14"/>
      <c r="E48" s="14"/>
      <c r="F48" s="14"/>
      <c r="G48" s="2"/>
      <c r="H48" s="15"/>
    </row>
    <row r="49" spans="1:8" x14ac:dyDescent="0.25">
      <c r="A49" s="2"/>
      <c r="B49" s="16"/>
      <c r="C49" s="14"/>
      <c r="D49" s="14"/>
      <c r="E49" s="14"/>
      <c r="F49" s="14"/>
      <c r="G49" s="2"/>
      <c r="H49" s="15"/>
    </row>
    <row r="50" spans="1:8" x14ac:dyDescent="0.25">
      <c r="A50" s="2"/>
      <c r="B50" s="16"/>
      <c r="C50" s="14"/>
      <c r="D50" s="14"/>
      <c r="E50" s="14"/>
      <c r="F50" s="14"/>
      <c r="G50" s="2"/>
      <c r="H50" s="15"/>
    </row>
    <row r="51" spans="1:8" x14ac:dyDescent="0.25">
      <c r="A51" s="2"/>
      <c r="B51" s="16"/>
      <c r="C51" s="14"/>
      <c r="D51" s="14"/>
      <c r="E51" s="14"/>
      <c r="F51" s="14"/>
      <c r="G51" s="2"/>
      <c r="H51" s="15"/>
    </row>
    <row r="52" spans="1:8" x14ac:dyDescent="0.25">
      <c r="A52" s="2"/>
      <c r="B52" s="16"/>
      <c r="C52" s="14"/>
      <c r="D52" s="14"/>
      <c r="E52" s="14"/>
      <c r="F52" s="14"/>
      <c r="G52" s="2"/>
      <c r="H52" s="15"/>
    </row>
    <row r="53" spans="1:8" x14ac:dyDescent="0.25">
      <c r="A53" s="2"/>
      <c r="B53" s="16"/>
      <c r="C53" s="14"/>
      <c r="D53" s="14"/>
      <c r="E53" s="14"/>
      <c r="F53" s="14"/>
      <c r="G53" s="2"/>
      <c r="H53" s="15"/>
    </row>
    <row r="54" spans="1:8" x14ac:dyDescent="0.25">
      <c r="A54" s="2"/>
      <c r="B54" s="16"/>
      <c r="C54" s="14"/>
      <c r="D54" s="14"/>
      <c r="E54" s="14"/>
      <c r="F54" s="14"/>
      <c r="G54" s="2"/>
      <c r="H54" s="15"/>
    </row>
    <row r="55" spans="1:8" x14ac:dyDescent="0.25">
      <c r="A55" s="2"/>
      <c r="B55" s="16"/>
      <c r="C55" s="14"/>
      <c r="D55" s="14"/>
      <c r="E55" s="14"/>
      <c r="F55" s="14"/>
      <c r="G55" s="2"/>
      <c r="H55" s="15"/>
    </row>
    <row r="56" spans="1:8" x14ac:dyDescent="0.25">
      <c r="A56" s="2"/>
      <c r="B56" s="16"/>
      <c r="C56" s="14"/>
      <c r="D56" s="14"/>
      <c r="E56" s="14"/>
      <c r="F56" s="14"/>
      <c r="G56" s="2"/>
      <c r="H56" s="15"/>
    </row>
    <row r="57" spans="1:8" x14ac:dyDescent="0.25">
      <c r="A57" s="2"/>
      <c r="B57" s="16"/>
      <c r="C57" s="14"/>
      <c r="D57" s="14"/>
      <c r="E57" s="14"/>
      <c r="F57" s="14"/>
      <c r="G57" s="2"/>
      <c r="H57" s="15"/>
    </row>
    <row r="58" spans="1:8" x14ac:dyDescent="0.25">
      <c r="A58" s="2"/>
      <c r="B58" s="16"/>
      <c r="C58" s="14"/>
      <c r="D58" s="14"/>
      <c r="E58" s="14"/>
      <c r="F58" s="14"/>
      <c r="G58" s="2"/>
      <c r="H58" s="15"/>
    </row>
    <row r="59" spans="1:8" x14ac:dyDescent="0.25">
      <c r="A59" s="2"/>
      <c r="B59" s="16"/>
      <c r="C59" s="14"/>
      <c r="D59" s="14"/>
      <c r="E59" s="14"/>
      <c r="F59" s="14"/>
      <c r="G59" s="2"/>
      <c r="H59" s="15"/>
    </row>
    <row r="60" spans="1:8" x14ac:dyDescent="0.25">
      <c r="A60" s="2"/>
      <c r="B60" s="16"/>
      <c r="C60" s="14"/>
      <c r="D60" s="14"/>
      <c r="E60" s="14"/>
      <c r="F60" s="14"/>
      <c r="G60" s="2"/>
      <c r="H60" s="15"/>
    </row>
    <row r="61" spans="1:8" x14ac:dyDescent="0.25">
      <c r="A61" s="2"/>
      <c r="B61" s="16"/>
      <c r="C61" s="14"/>
      <c r="D61" s="14"/>
      <c r="E61" s="14"/>
      <c r="F61" s="14"/>
      <c r="G61" s="2"/>
      <c r="H61" s="15"/>
    </row>
    <row r="62" spans="1:8" x14ac:dyDescent="0.25">
      <c r="A62" s="2"/>
      <c r="B62" s="16"/>
      <c r="C62" s="14"/>
      <c r="D62" s="14"/>
      <c r="E62" s="14"/>
      <c r="F62" s="14"/>
      <c r="G62" s="2"/>
      <c r="H62" s="15"/>
    </row>
    <row r="63" spans="1:8" x14ac:dyDescent="0.25">
      <c r="A63" s="2"/>
      <c r="B63" s="16"/>
      <c r="C63" s="14"/>
      <c r="D63" s="14"/>
      <c r="E63" s="14"/>
      <c r="F63" s="14"/>
      <c r="G63" s="2"/>
      <c r="H63" s="15"/>
    </row>
    <row r="64" spans="1:8" x14ac:dyDescent="0.25">
      <c r="A64" s="2"/>
      <c r="B64" s="16"/>
      <c r="C64" s="14"/>
      <c r="D64" s="14"/>
      <c r="E64" s="14"/>
      <c r="F64" s="14"/>
      <c r="G64" s="2"/>
      <c r="H64" s="15"/>
    </row>
    <row r="65" spans="1:8" x14ac:dyDescent="0.25">
      <c r="A65" s="2"/>
      <c r="B65" s="16"/>
      <c r="C65" s="14"/>
      <c r="D65" s="14"/>
      <c r="E65" s="14"/>
      <c r="F65" s="14"/>
      <c r="G65" s="2"/>
      <c r="H65" s="15"/>
    </row>
    <row r="66" spans="1:8" x14ac:dyDescent="0.25">
      <c r="A66" s="2"/>
      <c r="B66" s="16"/>
      <c r="C66" s="14"/>
      <c r="D66" s="14"/>
      <c r="E66" s="14"/>
      <c r="F66" s="14"/>
      <c r="G66" s="2"/>
      <c r="H66" s="15"/>
    </row>
    <row r="67" spans="1:8" x14ac:dyDescent="0.25">
      <c r="A67" s="2"/>
      <c r="B67" s="16"/>
      <c r="C67" s="14"/>
      <c r="D67" s="14"/>
      <c r="E67" s="14"/>
      <c r="F67" s="14"/>
      <c r="G67" s="2"/>
      <c r="H67" s="15"/>
    </row>
    <row r="68" spans="1:8" x14ac:dyDescent="0.25">
      <c r="A68" s="2"/>
      <c r="B68" s="16"/>
      <c r="C68" s="14"/>
      <c r="D68" s="14"/>
      <c r="E68" s="14"/>
      <c r="F68" s="14"/>
      <c r="G68" s="2"/>
      <c r="H68" s="15"/>
    </row>
    <row r="69" spans="1:8" x14ac:dyDescent="0.25">
      <c r="A69" s="2"/>
      <c r="B69" s="16"/>
      <c r="C69" s="14"/>
      <c r="D69" s="14"/>
      <c r="E69" s="14"/>
      <c r="F69" s="14"/>
      <c r="G69" s="2"/>
      <c r="H69" s="15"/>
    </row>
    <row r="70" spans="1:8" x14ac:dyDescent="0.25">
      <c r="A70" s="2"/>
      <c r="B70" s="16"/>
      <c r="C70" s="14"/>
      <c r="D70" s="14"/>
      <c r="E70" s="14"/>
      <c r="F70" s="14"/>
      <c r="G70" s="2"/>
      <c r="H70" s="15"/>
    </row>
    <row r="71" spans="1:8" x14ac:dyDescent="0.25">
      <c r="A71" s="2"/>
      <c r="B71" s="16"/>
      <c r="C71" s="14"/>
      <c r="D71" s="14"/>
      <c r="E71" s="14"/>
      <c r="F71" s="14"/>
      <c r="G71" s="2"/>
      <c r="H71" s="15"/>
    </row>
    <row r="72" spans="1:8" x14ac:dyDescent="0.25">
      <c r="A72" s="2"/>
      <c r="B72" s="16"/>
      <c r="C72" s="14"/>
      <c r="D72" s="14"/>
      <c r="E72" s="14"/>
      <c r="F72" s="14"/>
      <c r="G72" s="2"/>
      <c r="H72" s="15"/>
    </row>
    <row r="73" spans="1:8" x14ac:dyDescent="0.25">
      <c r="A73" s="2"/>
      <c r="B73" s="16"/>
      <c r="C73" s="14"/>
      <c r="D73" s="14"/>
      <c r="E73" s="14"/>
      <c r="F73" s="14"/>
      <c r="G73" s="2"/>
      <c r="H73" s="15"/>
    </row>
    <row r="74" spans="1:8" x14ac:dyDescent="0.25">
      <c r="A74" s="2"/>
      <c r="B74" s="16"/>
      <c r="C74" s="14"/>
      <c r="D74" s="14"/>
      <c r="E74" s="14"/>
      <c r="F74" s="14"/>
      <c r="G74" s="2"/>
      <c r="H74" s="15"/>
    </row>
    <row r="75" spans="1:8" x14ac:dyDescent="0.25">
      <c r="A75" s="2"/>
      <c r="B75" s="16"/>
      <c r="C75" s="14"/>
      <c r="D75" s="14"/>
      <c r="E75" s="14"/>
      <c r="F75" s="14"/>
      <c r="G75" s="2"/>
      <c r="H75" s="15"/>
    </row>
    <row r="76" spans="1:8" x14ac:dyDescent="0.25">
      <c r="A76" s="2"/>
      <c r="B76" s="16"/>
      <c r="C76" s="14"/>
      <c r="D76" s="14"/>
      <c r="E76" s="14"/>
      <c r="F76" s="14"/>
      <c r="G76" s="2"/>
      <c r="H76" s="15"/>
    </row>
    <row r="77" spans="1:8" x14ac:dyDescent="0.25">
      <c r="A77" s="2"/>
      <c r="B77" s="16"/>
      <c r="C77" s="14"/>
      <c r="D77" s="14"/>
      <c r="E77" s="14"/>
      <c r="F77" s="14"/>
      <c r="G77" s="2"/>
      <c r="H77" s="15"/>
    </row>
    <row r="78" spans="1:8" x14ac:dyDescent="0.25">
      <c r="A78" s="2"/>
      <c r="B78" s="16"/>
      <c r="C78" s="14"/>
      <c r="D78" s="14"/>
      <c r="E78" s="14"/>
      <c r="F78" s="14"/>
      <c r="G78" s="2"/>
      <c r="H78" s="15"/>
    </row>
    <row r="79" spans="1:8" x14ac:dyDescent="0.25">
      <c r="A79" s="2"/>
      <c r="B79" s="16"/>
      <c r="C79" s="14"/>
      <c r="D79" s="14"/>
      <c r="E79" s="14"/>
      <c r="F79" s="14"/>
      <c r="G79" s="2"/>
      <c r="H79" s="15"/>
    </row>
    <row r="80" spans="1:8" x14ac:dyDescent="0.25">
      <c r="A80" s="2"/>
      <c r="B80" s="16"/>
      <c r="C80" s="14"/>
      <c r="D80" s="14"/>
      <c r="E80" s="14"/>
      <c r="F80" s="14"/>
      <c r="G80" s="2"/>
      <c r="H80" s="15"/>
    </row>
    <row r="81" spans="1:8" x14ac:dyDescent="0.25">
      <c r="A81" s="2"/>
      <c r="B81" s="16"/>
      <c r="C81" s="14"/>
      <c r="D81" s="14"/>
      <c r="E81" s="14"/>
      <c r="F81" s="14"/>
      <c r="G81" s="2"/>
      <c r="H81" s="15"/>
    </row>
    <row r="82" spans="1:8" x14ac:dyDescent="0.25">
      <c r="A82" s="2"/>
      <c r="B82" s="16"/>
      <c r="C82" s="14"/>
      <c r="D82" s="14"/>
      <c r="E82" s="14"/>
      <c r="F82" s="14"/>
      <c r="G82" s="2"/>
      <c r="H82" s="15"/>
    </row>
    <row r="83" spans="1:8" x14ac:dyDescent="0.25">
      <c r="A83" s="2"/>
      <c r="B83" s="16"/>
      <c r="C83" s="14"/>
      <c r="D83" s="14"/>
      <c r="E83" s="14"/>
      <c r="F83" s="14"/>
      <c r="G83" s="2"/>
      <c r="H83" s="15"/>
    </row>
    <row r="84" spans="1:8" x14ac:dyDescent="0.25">
      <c r="A84" s="2"/>
      <c r="B84" s="16"/>
      <c r="C84" s="14"/>
      <c r="D84" s="14"/>
      <c r="E84" s="14"/>
      <c r="F84" s="14"/>
      <c r="G84" s="2"/>
      <c r="H84" s="15"/>
    </row>
    <row r="85" spans="1:8" x14ac:dyDescent="0.25">
      <c r="A85" s="2"/>
      <c r="B85" s="16"/>
      <c r="C85" s="14"/>
      <c r="D85" s="14"/>
      <c r="E85" s="14"/>
      <c r="F85" s="14"/>
      <c r="G85" s="2"/>
      <c r="H85" s="15"/>
    </row>
    <row r="86" spans="1:8" x14ac:dyDescent="0.25">
      <c r="A86" s="2"/>
      <c r="B86" s="16"/>
      <c r="C86" s="14"/>
      <c r="D86" s="14"/>
      <c r="E86" s="14"/>
      <c r="F86" s="14"/>
      <c r="G86" s="2"/>
      <c r="H86" s="15"/>
    </row>
    <row r="87" spans="1:8" x14ac:dyDescent="0.25">
      <c r="A87" s="2"/>
      <c r="B87" s="16"/>
      <c r="C87" s="14"/>
      <c r="D87" s="14"/>
      <c r="E87" s="14"/>
      <c r="F87" s="14"/>
      <c r="G87" s="2"/>
      <c r="H87" s="15"/>
    </row>
    <row r="88" spans="1:8" x14ac:dyDescent="0.25">
      <c r="A88" s="2"/>
      <c r="B88" s="16"/>
      <c r="C88" s="14"/>
      <c r="D88" s="14"/>
      <c r="E88" s="14"/>
      <c r="F88" s="14"/>
      <c r="G88" s="2"/>
      <c r="H88" s="15"/>
    </row>
    <row r="89" spans="1:8" x14ac:dyDescent="0.25">
      <c r="A89" s="2"/>
      <c r="B89" s="16"/>
      <c r="C89" s="14"/>
      <c r="D89" s="14"/>
      <c r="E89" s="14"/>
      <c r="F89" s="14"/>
      <c r="G89" s="2"/>
      <c r="H89" s="15"/>
    </row>
    <row r="90" spans="1:8" x14ac:dyDescent="0.25">
      <c r="A90" s="2"/>
      <c r="B90" s="16"/>
      <c r="C90" s="14"/>
      <c r="D90" s="14"/>
      <c r="E90" s="14"/>
      <c r="F90" s="14"/>
      <c r="G90" s="2"/>
      <c r="H90" s="15"/>
    </row>
    <row r="91" spans="1:8" x14ac:dyDescent="0.25">
      <c r="A91" s="2"/>
      <c r="B91" s="16"/>
      <c r="C91" s="14"/>
      <c r="D91" s="14"/>
      <c r="E91" s="14"/>
      <c r="F91" s="14"/>
      <c r="G91" s="2"/>
      <c r="H91" s="15"/>
    </row>
    <row r="92" spans="1:8" x14ac:dyDescent="0.25">
      <c r="A92" s="2"/>
      <c r="B92" s="16"/>
      <c r="C92" s="14"/>
      <c r="D92" s="14"/>
      <c r="E92" s="14"/>
      <c r="F92" s="14"/>
      <c r="G92" s="2"/>
      <c r="H92" s="15"/>
    </row>
    <row r="93" spans="1:8" x14ac:dyDescent="0.25">
      <c r="A93" s="2"/>
      <c r="B93" s="16"/>
      <c r="C93" s="14"/>
      <c r="D93" s="14"/>
      <c r="E93" s="14"/>
      <c r="F93" s="14"/>
      <c r="G93" s="2"/>
      <c r="H93" s="15"/>
    </row>
    <row r="94" spans="1:8" x14ac:dyDescent="0.25">
      <c r="A94" s="2"/>
      <c r="B94" s="16"/>
      <c r="C94" s="14"/>
      <c r="D94" s="14"/>
      <c r="E94" s="14"/>
      <c r="F94" s="14"/>
      <c r="G94" s="2"/>
      <c r="H94" s="15"/>
    </row>
    <row r="95" spans="1:8" x14ac:dyDescent="0.25">
      <c r="A95" s="2"/>
      <c r="B95" s="16"/>
      <c r="C95" s="14"/>
      <c r="D95" s="14"/>
      <c r="E95" s="14"/>
      <c r="F95" s="14"/>
      <c r="G95" s="2"/>
      <c r="H95" s="15"/>
    </row>
    <row r="96" spans="1:8" x14ac:dyDescent="0.25">
      <c r="A96" s="2"/>
      <c r="B96" s="16"/>
      <c r="C96" s="14"/>
      <c r="D96" s="14"/>
      <c r="E96" s="14"/>
      <c r="F96" s="14"/>
      <c r="G96" s="2"/>
      <c r="H96" s="15"/>
    </row>
    <row r="97" spans="1:8" x14ac:dyDescent="0.25">
      <c r="A97" s="2"/>
      <c r="B97" s="16"/>
      <c r="C97" s="14"/>
      <c r="D97" s="14"/>
      <c r="E97" s="14"/>
      <c r="F97" s="14"/>
      <c r="G97" s="2"/>
      <c r="H97" s="15"/>
    </row>
    <row r="98" spans="1:8" x14ac:dyDescent="0.25">
      <c r="A98" s="2"/>
      <c r="B98" s="16"/>
      <c r="C98" s="14"/>
      <c r="D98" s="14"/>
      <c r="E98" s="14"/>
      <c r="F98" s="14"/>
      <c r="G98" s="2"/>
      <c r="H98" s="15"/>
    </row>
    <row r="99" spans="1:8" x14ac:dyDescent="0.3">
      <c r="B99" s="16"/>
      <c r="C99" s="14"/>
      <c r="D99" s="14"/>
      <c r="E99" s="14"/>
      <c r="F99" s="14"/>
      <c r="H99" s="15"/>
    </row>
    <row r="100" spans="1:8" x14ac:dyDescent="0.3">
      <c r="B100" s="16"/>
      <c r="C100" s="14"/>
      <c r="D100" s="14"/>
      <c r="E100" s="14"/>
      <c r="F100" s="14"/>
      <c r="H100" s="15"/>
    </row>
    <row r="101" spans="1:8" x14ac:dyDescent="0.3">
      <c r="B101" s="16"/>
      <c r="C101" s="14"/>
      <c r="D101" s="14"/>
      <c r="E101" s="14"/>
      <c r="F101" s="14"/>
      <c r="H101" s="15"/>
    </row>
    <row r="102" spans="1:8" x14ac:dyDescent="0.3">
      <c r="B102" s="16"/>
      <c r="C102" s="14"/>
      <c r="D102" s="14"/>
      <c r="E102" s="14"/>
      <c r="F102" s="14"/>
      <c r="H102" s="15"/>
    </row>
    <row r="103" spans="1:8" x14ac:dyDescent="0.3">
      <c r="B103" s="16"/>
      <c r="C103" s="14"/>
      <c r="D103" s="14"/>
      <c r="E103" s="14"/>
      <c r="F103" s="14"/>
      <c r="H103" s="15"/>
    </row>
    <row r="104" spans="1:8" x14ac:dyDescent="0.3">
      <c r="B104" s="16"/>
      <c r="C104" s="14"/>
      <c r="D104" s="14"/>
      <c r="E104" s="14"/>
      <c r="F104" s="14"/>
      <c r="H104" s="15"/>
    </row>
    <row r="105" spans="1:8" x14ac:dyDescent="0.3">
      <c r="B105" s="16"/>
      <c r="C105" s="14"/>
      <c r="D105" s="14"/>
      <c r="E105" s="14"/>
      <c r="F105" s="14"/>
      <c r="H105" s="15"/>
    </row>
    <row r="106" spans="1:8" x14ac:dyDescent="0.3">
      <c r="B106" s="16"/>
      <c r="C106" s="14"/>
      <c r="D106" s="14"/>
      <c r="E106" s="14"/>
      <c r="F106" s="14"/>
      <c r="H106" s="15"/>
    </row>
    <row r="107" spans="1:8" x14ac:dyDescent="0.3">
      <c r="B107" s="16"/>
      <c r="C107" s="14"/>
      <c r="D107" s="14"/>
      <c r="E107" s="14"/>
      <c r="F107" s="14"/>
      <c r="H107" s="15"/>
    </row>
    <row r="108" spans="1:8" x14ac:dyDescent="0.3">
      <c r="B108" s="16"/>
      <c r="C108" s="14"/>
      <c r="D108" s="14"/>
      <c r="E108" s="14"/>
      <c r="F108" s="14"/>
      <c r="H108" s="15"/>
    </row>
    <row r="109" spans="1:8" x14ac:dyDescent="0.3">
      <c r="B109" s="16"/>
      <c r="C109" s="14"/>
      <c r="D109" s="14"/>
      <c r="E109" s="14"/>
      <c r="F109" s="14"/>
      <c r="H109" s="15"/>
    </row>
    <row r="110" spans="1:8" x14ac:dyDescent="0.3">
      <c r="B110" s="16"/>
      <c r="C110" s="14"/>
      <c r="D110" s="14"/>
      <c r="E110" s="14"/>
      <c r="F110" s="14"/>
      <c r="H110" s="15"/>
    </row>
    <row r="111" spans="1:8" x14ac:dyDescent="0.3">
      <c r="B111" s="16"/>
      <c r="C111" s="14"/>
      <c r="D111" s="14"/>
      <c r="E111" s="14"/>
      <c r="F111" s="14"/>
      <c r="H111" s="15"/>
    </row>
    <row r="112" spans="1:8" x14ac:dyDescent="0.3">
      <c r="B112" s="16"/>
      <c r="C112" s="14"/>
      <c r="D112" s="14"/>
      <c r="E112" s="14"/>
      <c r="F112" s="14"/>
      <c r="H112" s="15"/>
    </row>
    <row r="113" spans="2:8" x14ac:dyDescent="0.3">
      <c r="B113" s="16"/>
      <c r="C113" s="14"/>
      <c r="D113" s="14"/>
      <c r="E113" s="14"/>
      <c r="F113" s="14"/>
      <c r="H113" s="15"/>
    </row>
    <row r="114" spans="2:8" x14ac:dyDescent="0.3">
      <c r="B114" s="16"/>
      <c r="C114" s="14"/>
      <c r="D114" s="14"/>
      <c r="E114" s="14"/>
      <c r="F114" s="14"/>
      <c r="H114" s="15"/>
    </row>
    <row r="115" spans="2:8" x14ac:dyDescent="0.3">
      <c r="B115" s="16"/>
      <c r="C115" s="14"/>
      <c r="D115" s="14"/>
      <c r="E115" s="14"/>
      <c r="F115" s="14"/>
      <c r="H115" s="15"/>
    </row>
    <row r="116" spans="2:8" x14ac:dyDescent="0.3">
      <c r="B116" s="16"/>
      <c r="C116" s="14"/>
      <c r="D116" s="14"/>
      <c r="E116" s="14"/>
      <c r="F116" s="14"/>
      <c r="H116" s="15"/>
    </row>
    <row r="117" spans="2:8" x14ac:dyDescent="0.3">
      <c r="B117" s="16"/>
      <c r="C117" s="14"/>
      <c r="D117" s="14"/>
      <c r="E117" s="14"/>
      <c r="F117" s="14"/>
      <c r="H117" s="15"/>
    </row>
    <row r="118" spans="2:8" x14ac:dyDescent="0.3">
      <c r="B118" s="16"/>
      <c r="C118" s="14"/>
      <c r="D118" s="14"/>
      <c r="E118" s="14"/>
      <c r="F118" s="14"/>
      <c r="H118" s="15"/>
    </row>
    <row r="119" spans="2:8" x14ac:dyDescent="0.3">
      <c r="B119" s="16"/>
      <c r="C119" s="14"/>
      <c r="D119" s="14"/>
      <c r="E119" s="14"/>
      <c r="F119" s="14"/>
      <c r="H119" s="15"/>
    </row>
    <row r="120" spans="2:8" x14ac:dyDescent="0.3">
      <c r="B120" s="16"/>
      <c r="C120" s="14"/>
      <c r="D120" s="14"/>
      <c r="E120" s="14"/>
      <c r="F120" s="14"/>
      <c r="H120" s="15"/>
    </row>
    <row r="121" spans="2:8" x14ac:dyDescent="0.3">
      <c r="B121" s="16"/>
      <c r="C121" s="14"/>
      <c r="D121" s="14"/>
      <c r="E121" s="14"/>
      <c r="F121" s="14"/>
      <c r="H121" s="15"/>
    </row>
    <row r="122" spans="2:8" x14ac:dyDescent="0.3">
      <c r="B122" s="16"/>
      <c r="C122" s="14"/>
      <c r="D122" s="14"/>
      <c r="E122" s="14"/>
      <c r="F122" s="14"/>
      <c r="H122" s="15"/>
    </row>
    <row r="123" spans="2:8" x14ac:dyDescent="0.3">
      <c r="B123" s="16"/>
      <c r="C123" s="14"/>
      <c r="D123" s="14"/>
      <c r="E123" s="14"/>
      <c r="F123" s="14"/>
      <c r="H123" s="15"/>
    </row>
    <row r="124" spans="2:8" x14ac:dyDescent="0.3">
      <c r="B124" s="16"/>
      <c r="C124" s="14"/>
      <c r="D124" s="14"/>
      <c r="E124" s="14"/>
      <c r="F124" s="14"/>
      <c r="H124" s="15"/>
    </row>
    <row r="125" spans="2:8" x14ac:dyDescent="0.3">
      <c r="B125" s="16"/>
      <c r="C125" s="14"/>
      <c r="D125" s="14"/>
      <c r="E125" s="14"/>
      <c r="F125" s="14"/>
      <c r="H125" s="15"/>
    </row>
    <row r="126" spans="2:8" x14ac:dyDescent="0.3">
      <c r="B126" s="16"/>
      <c r="C126" s="14"/>
      <c r="D126" s="14"/>
      <c r="E126" s="14"/>
      <c r="F126" s="14"/>
      <c r="H126" s="15"/>
    </row>
    <row r="127" spans="2:8" x14ac:dyDescent="0.3">
      <c r="B127" s="16"/>
      <c r="C127" s="14"/>
      <c r="D127" s="14"/>
      <c r="E127" s="14"/>
      <c r="F127" s="14"/>
      <c r="H127" s="15"/>
    </row>
    <row r="128" spans="2:8" x14ac:dyDescent="0.3">
      <c r="B128" s="16"/>
      <c r="C128" s="14"/>
      <c r="D128" s="14"/>
      <c r="E128" s="14"/>
      <c r="F128" s="14"/>
      <c r="H128" s="15"/>
    </row>
    <row r="129" spans="2:8" x14ac:dyDescent="0.3">
      <c r="B129" s="16"/>
      <c r="C129" s="14"/>
      <c r="D129" s="14"/>
      <c r="E129" s="14"/>
      <c r="F129" s="14"/>
      <c r="H129" s="15"/>
    </row>
    <row r="130" spans="2:8" x14ac:dyDescent="0.3">
      <c r="B130" s="16"/>
      <c r="C130" s="14"/>
      <c r="D130" s="14"/>
      <c r="E130" s="14"/>
      <c r="F130" s="14"/>
      <c r="H130" s="15"/>
    </row>
    <row r="131" spans="2:8" x14ac:dyDescent="0.3">
      <c r="B131" s="16"/>
      <c r="C131" s="14"/>
      <c r="D131" s="14"/>
      <c r="E131" s="14"/>
      <c r="F131" s="14"/>
      <c r="H131" s="15"/>
    </row>
    <row r="132" spans="2:8" x14ac:dyDescent="0.3">
      <c r="B132" s="16"/>
      <c r="C132" s="14"/>
      <c r="D132" s="14"/>
      <c r="E132" s="14"/>
      <c r="F132" s="14"/>
      <c r="H132" s="15"/>
    </row>
    <row r="133" spans="2:8" x14ac:dyDescent="0.3">
      <c r="B133" s="16"/>
      <c r="C133" s="14"/>
      <c r="D133" s="14"/>
      <c r="E133" s="14"/>
      <c r="F133" s="14"/>
      <c r="H133" s="15"/>
    </row>
    <row r="134" spans="2:8" x14ac:dyDescent="0.3">
      <c r="B134" s="16"/>
      <c r="C134" s="14"/>
      <c r="D134" s="14"/>
      <c r="E134" s="14"/>
      <c r="F134" s="14"/>
      <c r="H134" s="15"/>
    </row>
    <row r="135" spans="2:8" x14ac:dyDescent="0.3">
      <c r="B135" s="16"/>
      <c r="C135" s="14"/>
      <c r="D135" s="14"/>
      <c r="E135" s="14"/>
      <c r="F135" s="14"/>
      <c r="H135" s="15"/>
    </row>
    <row r="136" spans="2:8" x14ac:dyDescent="0.3">
      <c r="B136" s="16"/>
      <c r="C136" s="14"/>
      <c r="D136" s="14"/>
      <c r="E136" s="14"/>
      <c r="F136" s="14"/>
      <c r="H136" s="15"/>
    </row>
    <row r="137" spans="2:8" x14ac:dyDescent="0.3">
      <c r="B137" s="16"/>
      <c r="C137" s="14"/>
      <c r="D137" s="14"/>
      <c r="E137" s="14"/>
      <c r="F137" s="14"/>
      <c r="H137" s="15"/>
    </row>
    <row r="138" spans="2:8" x14ac:dyDescent="0.3">
      <c r="B138" s="16"/>
      <c r="C138" s="14"/>
      <c r="D138" s="14"/>
      <c r="E138" s="14"/>
      <c r="F138" s="14"/>
      <c r="H138" s="15"/>
    </row>
    <row r="139" spans="2:8" x14ac:dyDescent="0.3">
      <c r="B139" s="16"/>
      <c r="C139" s="14"/>
      <c r="D139" s="14"/>
      <c r="E139" s="14"/>
      <c r="F139" s="14"/>
      <c r="H139" s="15"/>
    </row>
    <row r="140" spans="2:8" x14ac:dyDescent="0.3">
      <c r="B140" s="16"/>
      <c r="C140" s="14"/>
      <c r="D140" s="14"/>
      <c r="E140" s="14"/>
      <c r="F140" s="14"/>
      <c r="H140" s="15"/>
    </row>
    <row r="141" spans="2:8" x14ac:dyDescent="0.3">
      <c r="B141" s="16"/>
      <c r="C141" s="14"/>
      <c r="D141" s="14"/>
      <c r="E141" s="14"/>
      <c r="F141" s="14"/>
      <c r="H141" s="15"/>
    </row>
    <row r="142" spans="2:8" x14ac:dyDescent="0.3">
      <c r="B142" s="16"/>
      <c r="C142" s="14"/>
      <c r="D142" s="14"/>
      <c r="E142" s="14"/>
      <c r="F142" s="14"/>
      <c r="H142" s="15"/>
    </row>
    <row r="143" spans="2:8" x14ac:dyDescent="0.3">
      <c r="B143" s="16"/>
      <c r="C143" s="14"/>
      <c r="D143" s="14"/>
      <c r="E143" s="14"/>
      <c r="F143" s="14"/>
      <c r="H143" s="15"/>
    </row>
    <row r="144" spans="2:8" x14ac:dyDescent="0.3">
      <c r="B144" s="16"/>
      <c r="C144" s="14"/>
      <c r="D144" s="14"/>
      <c r="E144" s="14"/>
      <c r="F144" s="14"/>
      <c r="H144" s="15"/>
    </row>
    <row r="145" spans="2:8" x14ac:dyDescent="0.3">
      <c r="B145" s="16"/>
      <c r="C145" s="14"/>
      <c r="D145" s="14"/>
      <c r="E145" s="14"/>
      <c r="F145" s="14"/>
      <c r="H145" s="15"/>
    </row>
    <row r="146" spans="2:8" x14ac:dyDescent="0.3">
      <c r="B146" s="16"/>
      <c r="C146" s="14"/>
      <c r="D146" s="14"/>
      <c r="E146" s="14"/>
      <c r="F146" s="14"/>
      <c r="H146" s="15"/>
    </row>
    <row r="147" spans="2:8" x14ac:dyDescent="0.3">
      <c r="B147" s="16"/>
      <c r="C147" s="14"/>
      <c r="D147" s="14"/>
      <c r="E147" s="14"/>
      <c r="F147" s="14"/>
      <c r="H147" s="15"/>
    </row>
    <row r="148" spans="2:8" x14ac:dyDescent="0.3">
      <c r="B148" s="16"/>
      <c r="C148" s="14"/>
      <c r="D148" s="14"/>
      <c r="E148" s="14"/>
      <c r="F148" s="14"/>
      <c r="H148" s="15"/>
    </row>
    <row r="149" spans="2:8" x14ac:dyDescent="0.3">
      <c r="B149" s="16"/>
      <c r="C149" s="14"/>
      <c r="D149" s="14"/>
      <c r="E149" s="14"/>
      <c r="F149" s="14"/>
      <c r="H149" s="15"/>
    </row>
    <row r="150" spans="2:8" x14ac:dyDescent="0.3">
      <c r="B150" s="16"/>
      <c r="C150" s="14"/>
      <c r="D150" s="14"/>
      <c r="E150" s="14"/>
      <c r="F150" s="14"/>
      <c r="H150" s="15"/>
    </row>
    <row r="151" spans="2:8" x14ac:dyDescent="0.3">
      <c r="B151" s="16"/>
      <c r="C151" s="14"/>
      <c r="D151" s="14"/>
      <c r="E151" s="14"/>
      <c r="F151" s="14"/>
      <c r="H151" s="15"/>
    </row>
    <row r="152" spans="2:8" x14ac:dyDescent="0.3">
      <c r="B152" s="16"/>
      <c r="C152" s="14"/>
      <c r="D152" s="14"/>
      <c r="E152" s="14"/>
      <c r="F152" s="14"/>
      <c r="H152" s="15"/>
    </row>
    <row r="153" spans="2:8" x14ac:dyDescent="0.3">
      <c r="B153" s="16"/>
      <c r="C153" s="14"/>
      <c r="D153" s="14"/>
      <c r="E153" s="14"/>
      <c r="F153" s="14"/>
      <c r="H153" s="15"/>
    </row>
    <row r="154" spans="2:8" x14ac:dyDescent="0.3">
      <c r="B154" s="16"/>
      <c r="C154" s="14"/>
      <c r="D154" s="14"/>
      <c r="E154" s="14"/>
      <c r="F154" s="14"/>
      <c r="H154" s="15"/>
    </row>
    <row r="155" spans="2:8" x14ac:dyDescent="0.3">
      <c r="B155" s="16"/>
      <c r="C155" s="14"/>
      <c r="D155" s="14"/>
      <c r="E155" s="14"/>
      <c r="F155" s="14"/>
      <c r="H155" s="15"/>
    </row>
    <row r="156" spans="2:8" x14ac:dyDescent="0.3">
      <c r="B156" s="16"/>
      <c r="C156" s="14"/>
      <c r="D156" s="14"/>
      <c r="E156" s="14"/>
      <c r="F156" s="14"/>
      <c r="H156" s="15"/>
    </row>
    <row r="157" spans="2:8" x14ac:dyDescent="0.3">
      <c r="B157" s="16"/>
      <c r="C157" s="14"/>
      <c r="D157" s="14"/>
      <c r="E157" s="14"/>
      <c r="F157" s="14"/>
      <c r="H157" s="15"/>
    </row>
    <row r="158" spans="2:8" x14ac:dyDescent="0.3">
      <c r="B158" s="16"/>
      <c r="C158" s="14"/>
      <c r="D158" s="14"/>
      <c r="E158" s="14"/>
      <c r="F158" s="14"/>
      <c r="H158" s="15"/>
    </row>
    <row r="159" spans="2:8" x14ac:dyDescent="0.3">
      <c r="B159" s="16"/>
      <c r="C159" s="14"/>
      <c r="D159" s="14"/>
      <c r="E159" s="14"/>
      <c r="F159" s="14"/>
      <c r="H159" s="15"/>
    </row>
    <row r="160" spans="2:8" x14ac:dyDescent="0.3">
      <c r="B160" s="16"/>
      <c r="C160" s="14"/>
      <c r="D160" s="14"/>
      <c r="E160" s="14"/>
      <c r="F160" s="14"/>
      <c r="H160" s="15"/>
    </row>
    <row r="161" spans="2:8" x14ac:dyDescent="0.3">
      <c r="B161" s="16"/>
      <c r="C161" s="14"/>
      <c r="D161" s="14"/>
      <c r="E161" s="14"/>
      <c r="F161" s="14"/>
      <c r="H161" s="15"/>
    </row>
    <row r="162" spans="2:8" x14ac:dyDescent="0.3">
      <c r="B162" s="16"/>
      <c r="C162" s="14"/>
      <c r="D162" s="14"/>
      <c r="E162" s="14"/>
      <c r="F162" s="14"/>
      <c r="H162" s="15"/>
    </row>
    <row r="163" spans="2:8" x14ac:dyDescent="0.3">
      <c r="B163" s="16"/>
      <c r="C163" s="14"/>
      <c r="D163" s="14"/>
      <c r="E163" s="14"/>
      <c r="F163" s="14"/>
      <c r="H163" s="15"/>
    </row>
    <row r="164" spans="2:8" x14ac:dyDescent="0.3">
      <c r="B164" s="16"/>
      <c r="C164" s="14"/>
      <c r="D164" s="14"/>
      <c r="E164" s="14"/>
      <c r="F164" s="14"/>
      <c r="H164" s="15"/>
    </row>
    <row r="165" spans="2:8" x14ac:dyDescent="0.3">
      <c r="B165" s="16"/>
      <c r="C165" s="14"/>
      <c r="D165" s="14"/>
      <c r="E165" s="14"/>
      <c r="F165" s="14"/>
      <c r="H165" s="15"/>
    </row>
    <row r="166" spans="2:8" x14ac:dyDescent="0.3">
      <c r="B166" s="16"/>
      <c r="C166" s="14"/>
      <c r="D166" s="14"/>
      <c r="E166" s="14"/>
      <c r="F166" s="14"/>
      <c r="H166" s="15"/>
    </row>
    <row r="167" spans="2:8" x14ac:dyDescent="0.3">
      <c r="B167" s="16"/>
      <c r="C167" s="14"/>
      <c r="D167" s="14"/>
      <c r="E167" s="14"/>
      <c r="F167" s="14"/>
      <c r="H167" s="15"/>
    </row>
    <row r="168" spans="2:8" x14ac:dyDescent="0.3">
      <c r="B168" s="16"/>
      <c r="C168" s="14"/>
      <c r="D168" s="14"/>
      <c r="E168" s="14"/>
      <c r="F168" s="14"/>
      <c r="H168" s="15"/>
    </row>
    <row r="169" spans="2:8" x14ac:dyDescent="0.3">
      <c r="B169" s="16"/>
      <c r="C169" s="14"/>
      <c r="D169" s="14"/>
      <c r="E169" s="14"/>
      <c r="F169" s="14"/>
      <c r="H169" s="15"/>
    </row>
    <row r="170" spans="2:8" x14ac:dyDescent="0.3">
      <c r="B170" s="16"/>
      <c r="C170" s="14"/>
      <c r="D170" s="14"/>
      <c r="E170" s="14"/>
      <c r="F170" s="14"/>
      <c r="H170" s="15"/>
    </row>
    <row r="171" spans="2:8" x14ac:dyDescent="0.3">
      <c r="B171" s="16"/>
      <c r="C171" s="14"/>
      <c r="D171" s="14"/>
      <c r="E171" s="14"/>
      <c r="F171" s="14"/>
      <c r="H171" s="15"/>
    </row>
    <row r="172" spans="2:8" x14ac:dyDescent="0.3">
      <c r="B172" s="16"/>
      <c r="C172" s="14"/>
      <c r="D172" s="14"/>
      <c r="E172" s="14"/>
      <c r="F172" s="14"/>
      <c r="H172" s="15"/>
    </row>
    <row r="173" spans="2:8" x14ac:dyDescent="0.3">
      <c r="B173" s="16"/>
      <c r="C173" s="14"/>
      <c r="D173" s="14"/>
      <c r="E173" s="14"/>
      <c r="F173" s="14"/>
      <c r="H173" s="15"/>
    </row>
    <row r="174" spans="2:8" x14ac:dyDescent="0.3">
      <c r="B174" s="16"/>
      <c r="C174" s="14"/>
      <c r="D174" s="14"/>
      <c r="E174" s="14"/>
      <c r="F174" s="14"/>
      <c r="H174" s="15"/>
    </row>
    <row r="175" spans="2:8" x14ac:dyDescent="0.3">
      <c r="B175" s="16"/>
      <c r="C175" s="14"/>
      <c r="D175" s="14"/>
      <c r="E175" s="14"/>
      <c r="F175" s="14"/>
      <c r="H175" s="15"/>
    </row>
    <row r="176" spans="2:8" x14ac:dyDescent="0.3">
      <c r="B176" s="16"/>
      <c r="C176" s="14"/>
      <c r="D176" s="14"/>
      <c r="E176" s="14"/>
      <c r="F176" s="14"/>
      <c r="H176" s="15"/>
    </row>
    <row r="177" spans="2:8" x14ac:dyDescent="0.3">
      <c r="B177" s="16"/>
      <c r="C177" s="14"/>
      <c r="D177" s="14"/>
      <c r="E177" s="14"/>
      <c r="F177" s="14"/>
      <c r="H177" s="15"/>
    </row>
    <row r="178" spans="2:8" x14ac:dyDescent="0.3">
      <c r="B178" s="16"/>
      <c r="C178" s="14"/>
      <c r="D178" s="14"/>
      <c r="E178" s="14"/>
      <c r="F178" s="14"/>
      <c r="H178" s="15"/>
    </row>
    <row r="179" spans="2:8" x14ac:dyDescent="0.3">
      <c r="B179" s="16"/>
      <c r="C179" s="14"/>
      <c r="D179" s="14"/>
      <c r="E179" s="14"/>
      <c r="F179" s="14"/>
      <c r="H179" s="15"/>
    </row>
    <row r="180" spans="2:8" x14ac:dyDescent="0.3">
      <c r="B180" s="16"/>
      <c r="C180" s="14"/>
      <c r="D180" s="14"/>
      <c r="E180" s="14"/>
      <c r="F180" s="14"/>
      <c r="H180" s="15"/>
    </row>
    <row r="181" spans="2:8" x14ac:dyDescent="0.3">
      <c r="B181" s="16"/>
      <c r="C181" s="14"/>
      <c r="D181" s="14"/>
      <c r="E181" s="14"/>
      <c r="F181" s="14"/>
      <c r="H181" s="15"/>
    </row>
    <row r="182" spans="2:8" x14ac:dyDescent="0.3">
      <c r="B182" s="16"/>
      <c r="C182" s="14"/>
      <c r="D182" s="14"/>
      <c r="E182" s="14"/>
      <c r="F182" s="14"/>
      <c r="H182" s="15"/>
    </row>
    <row r="183" spans="2:8" x14ac:dyDescent="0.3">
      <c r="B183" s="16"/>
      <c r="C183" s="14"/>
      <c r="D183" s="14"/>
      <c r="E183" s="14"/>
      <c r="F183" s="14"/>
      <c r="H183" s="15"/>
    </row>
    <row r="184" spans="2:8" x14ac:dyDescent="0.3">
      <c r="B184" s="16"/>
      <c r="C184" s="14"/>
      <c r="D184" s="14"/>
      <c r="E184" s="14"/>
      <c r="F184" s="14"/>
      <c r="H184" s="15"/>
    </row>
    <row r="185" spans="2:8" x14ac:dyDescent="0.3">
      <c r="B185" s="16"/>
      <c r="C185" s="14"/>
      <c r="D185" s="14"/>
      <c r="E185" s="14"/>
      <c r="F185" s="14"/>
      <c r="H185" s="15"/>
    </row>
    <row r="186" spans="2:8" x14ac:dyDescent="0.3">
      <c r="B186" s="16"/>
      <c r="C186" s="14"/>
      <c r="D186" s="14"/>
      <c r="E186" s="14"/>
      <c r="F186" s="14"/>
      <c r="H186" s="15"/>
    </row>
    <row r="187" spans="2:8" x14ac:dyDescent="0.3">
      <c r="B187" s="16"/>
      <c r="C187" s="14"/>
      <c r="D187" s="14"/>
      <c r="E187" s="14"/>
      <c r="F187" s="14"/>
      <c r="H187" s="15"/>
    </row>
    <row r="188" spans="2:8" x14ac:dyDescent="0.3">
      <c r="B188" s="16"/>
      <c r="C188" s="14"/>
      <c r="D188" s="14"/>
      <c r="E188" s="14"/>
      <c r="F188" s="14"/>
      <c r="H188" s="15"/>
    </row>
    <row r="189" spans="2:8" x14ac:dyDescent="0.3">
      <c r="B189" s="16"/>
      <c r="C189" s="14"/>
      <c r="D189" s="14"/>
      <c r="E189" s="14"/>
      <c r="F189" s="14"/>
      <c r="H189" s="15"/>
    </row>
    <row r="190" spans="2:8" x14ac:dyDescent="0.3">
      <c r="B190" s="16"/>
      <c r="C190" s="14"/>
      <c r="D190" s="14"/>
      <c r="E190" s="14"/>
      <c r="F190" s="14"/>
      <c r="H190" s="15"/>
    </row>
    <row r="191" spans="2:8" x14ac:dyDescent="0.3">
      <c r="B191" s="16"/>
      <c r="C191" s="14"/>
      <c r="D191" s="14"/>
      <c r="E191" s="14"/>
      <c r="F191" s="14"/>
      <c r="H191" s="15"/>
    </row>
    <row r="192" spans="2:8" x14ac:dyDescent="0.3">
      <c r="B192" s="16"/>
      <c r="C192" s="14"/>
      <c r="D192" s="14"/>
      <c r="E192" s="14"/>
      <c r="F192" s="14"/>
      <c r="H192" s="15"/>
    </row>
    <row r="193" spans="1:8" x14ac:dyDescent="0.3">
      <c r="B193" s="16"/>
      <c r="C193" s="14"/>
      <c r="D193" s="14"/>
      <c r="E193" s="14"/>
      <c r="F193" s="14"/>
      <c r="H193" s="15"/>
    </row>
    <row r="194" spans="1:8" x14ac:dyDescent="0.3">
      <c r="B194" s="16"/>
      <c r="C194" s="14"/>
      <c r="D194" s="14"/>
      <c r="E194" s="14"/>
      <c r="F194" s="14"/>
      <c r="H194" s="15"/>
    </row>
    <row r="195" spans="1:8" x14ac:dyDescent="0.3">
      <c r="B195" s="16"/>
      <c r="C195" s="14"/>
      <c r="D195" s="14"/>
      <c r="E195" s="14"/>
      <c r="F195" s="14"/>
      <c r="H195" s="15"/>
    </row>
    <row r="196" spans="1:8" x14ac:dyDescent="0.3">
      <c r="B196" s="16"/>
      <c r="C196" s="14"/>
      <c r="D196" s="14"/>
      <c r="E196" s="14"/>
      <c r="F196" s="14"/>
      <c r="H196" s="15"/>
    </row>
    <row r="197" spans="1:8" x14ac:dyDescent="0.3">
      <c r="B197" s="16"/>
      <c r="C197" s="14"/>
      <c r="D197" s="14"/>
      <c r="E197" s="14"/>
      <c r="F197" s="14"/>
      <c r="H197" s="15"/>
    </row>
    <row r="198" spans="1:8" x14ac:dyDescent="0.3">
      <c r="B198" s="16"/>
      <c r="C198" s="14"/>
      <c r="D198" s="14"/>
      <c r="E198" s="14"/>
      <c r="F198" s="14"/>
      <c r="H198" s="15"/>
    </row>
    <row r="199" spans="1:8" x14ac:dyDescent="0.3">
      <c r="B199" s="16"/>
      <c r="C199" s="14"/>
      <c r="D199" s="14"/>
      <c r="E199" s="14"/>
      <c r="F199" s="14"/>
      <c r="H199" s="15"/>
    </row>
    <row r="200" spans="1:8" x14ac:dyDescent="0.3">
      <c r="B200" s="16"/>
      <c r="C200" s="14"/>
      <c r="D200" s="14"/>
      <c r="E200" s="14"/>
      <c r="F200" s="14"/>
      <c r="H200" s="15"/>
    </row>
    <row r="201" spans="1:8" x14ac:dyDescent="0.3">
      <c r="B201" s="16"/>
      <c r="C201" s="14"/>
      <c r="D201" s="14"/>
      <c r="E201" s="14"/>
      <c r="F201" s="14"/>
      <c r="H201" s="15"/>
    </row>
    <row r="202" spans="1:8" x14ac:dyDescent="0.3">
      <c r="B202" s="16"/>
      <c r="C202" s="14"/>
      <c r="D202" s="14"/>
      <c r="E202" s="14"/>
      <c r="F202" s="14"/>
      <c r="H202" s="15"/>
    </row>
    <row r="203" spans="1:8" x14ac:dyDescent="0.3">
      <c r="B203" s="16"/>
      <c r="C203" s="14"/>
      <c r="D203" s="14"/>
      <c r="E203" s="14"/>
      <c r="F203" s="14"/>
      <c r="H203" s="15"/>
    </row>
    <row r="204" spans="1:8" x14ac:dyDescent="0.3">
      <c r="B204" s="16"/>
      <c r="C204" s="14"/>
      <c r="D204" s="14"/>
      <c r="E204" s="14"/>
      <c r="F204" s="14"/>
      <c r="H204" s="15"/>
    </row>
    <row r="205" spans="1:8" x14ac:dyDescent="0.3">
      <c r="B205" s="16"/>
      <c r="C205" s="14"/>
      <c r="D205" s="14"/>
      <c r="E205" s="14"/>
      <c r="F205" s="14"/>
      <c r="H205" s="15"/>
    </row>
    <row r="206" spans="1:8" x14ac:dyDescent="0.3">
      <c r="B206" s="16"/>
      <c r="C206" s="14"/>
      <c r="D206" s="14"/>
      <c r="E206" s="14"/>
      <c r="F206" s="14"/>
      <c r="H206" s="15"/>
    </row>
    <row r="207" spans="1:8" x14ac:dyDescent="0.25">
      <c r="A207" s="7"/>
      <c r="B207" s="16"/>
      <c r="C207" s="14"/>
      <c r="D207" s="14"/>
      <c r="E207" s="14"/>
      <c r="F207" s="14"/>
      <c r="G207" s="7"/>
      <c r="H207" s="20"/>
    </row>
    <row r="208" spans="1:8" x14ac:dyDescent="0.3">
      <c r="A208" s="8"/>
      <c r="B208" s="16"/>
      <c r="C208" s="14"/>
      <c r="D208" s="14"/>
      <c r="E208" s="14"/>
      <c r="F208" s="14"/>
      <c r="G208" s="8"/>
      <c r="H208" s="8"/>
    </row>
    <row r="209" spans="1:8" x14ac:dyDescent="0.3">
      <c r="A209" s="8"/>
      <c r="B209" s="16"/>
      <c r="C209" s="14"/>
      <c r="D209" s="14"/>
      <c r="E209" s="14"/>
      <c r="F209" s="14"/>
      <c r="G209" s="8"/>
      <c r="H209" s="8"/>
    </row>
    <row r="210" spans="1:8" x14ac:dyDescent="0.3">
      <c r="A210" s="8"/>
      <c r="B210" s="16"/>
      <c r="C210" s="14"/>
      <c r="D210" s="14"/>
      <c r="E210" s="14"/>
      <c r="F210" s="14"/>
      <c r="G210" s="8"/>
      <c r="H210" s="8"/>
    </row>
    <row r="211" spans="1:8" x14ac:dyDescent="0.3">
      <c r="A211" s="8"/>
      <c r="B211" s="16"/>
      <c r="C211" s="14"/>
      <c r="D211" s="14"/>
      <c r="E211" s="14"/>
      <c r="F211" s="14"/>
      <c r="G211" s="8"/>
      <c r="H211" s="8"/>
    </row>
    <row r="212" spans="1:8" x14ac:dyDescent="0.3">
      <c r="A212" s="8"/>
      <c r="B212" s="17"/>
      <c r="C212" s="18"/>
      <c r="D212" s="18"/>
      <c r="E212" s="18"/>
      <c r="F212" s="19"/>
      <c r="G212" s="8"/>
      <c r="H212" s="8"/>
    </row>
    <row r="213" spans="1:8" x14ac:dyDescent="0.3">
      <c r="A213" s="8"/>
      <c r="B213" s="8"/>
      <c r="C213" s="8"/>
      <c r="D213" s="8"/>
      <c r="E213" s="8"/>
      <c r="F213" s="8"/>
      <c r="G213" s="8"/>
      <c r="H213" s="8"/>
    </row>
    <row r="214" spans="1:8" x14ac:dyDescent="0.3">
      <c r="A214" s="8"/>
      <c r="B214" s="8"/>
      <c r="C214" s="8"/>
      <c r="D214" s="8"/>
      <c r="E214" s="8"/>
      <c r="F214" s="8"/>
      <c r="G214" s="8"/>
      <c r="H214" s="8"/>
    </row>
    <row r="215" spans="1:8" x14ac:dyDescent="0.3">
      <c r="A215" s="8"/>
      <c r="B215" s="8"/>
      <c r="C215" s="8"/>
      <c r="D215" s="8"/>
      <c r="E215" s="8"/>
      <c r="F215" s="8"/>
      <c r="G215" s="8"/>
      <c r="H215" s="8"/>
    </row>
    <row r="216" spans="1:8" x14ac:dyDescent="0.3">
      <c r="A216" s="8"/>
      <c r="B216" s="8"/>
      <c r="C216" s="8"/>
      <c r="D216" s="8"/>
      <c r="E216" s="8"/>
      <c r="F216" s="8"/>
      <c r="G216" s="8"/>
      <c r="H216" s="8"/>
    </row>
    <row r="217" spans="1:8" x14ac:dyDescent="0.3">
      <c r="A217" s="8"/>
      <c r="B217" s="8"/>
      <c r="C217" s="8"/>
      <c r="D217" s="8"/>
      <c r="E217" s="8"/>
      <c r="F217" s="8"/>
      <c r="G217" s="8"/>
      <c r="H217" s="8"/>
    </row>
    <row r="218" spans="1:8" x14ac:dyDescent="0.3">
      <c r="A218" s="8"/>
      <c r="B218" s="8"/>
      <c r="C218" s="8"/>
      <c r="D218" s="8"/>
      <c r="E218" s="8"/>
      <c r="F218" s="8"/>
      <c r="G218" s="8"/>
      <c r="H218" s="8"/>
    </row>
    <row r="219" spans="1:8" x14ac:dyDescent="0.3">
      <c r="A219" s="8"/>
      <c r="B219" s="8"/>
      <c r="C219" s="8"/>
      <c r="D219" s="8"/>
      <c r="E219" s="8"/>
      <c r="F219" s="8"/>
      <c r="G219" s="8"/>
      <c r="H219" s="8"/>
    </row>
    <row r="220" spans="1:8" x14ac:dyDescent="0.3">
      <c r="A220" s="8"/>
      <c r="B220" s="8"/>
      <c r="C220" s="8"/>
      <c r="D220" s="8"/>
      <c r="E220" s="8"/>
      <c r="F220" s="8"/>
      <c r="G220" s="8"/>
      <c r="H220" s="8"/>
    </row>
    <row r="221" spans="1:8" x14ac:dyDescent="0.3">
      <c r="A221" s="8"/>
      <c r="B221" s="8"/>
      <c r="C221" s="8"/>
      <c r="D221" s="8"/>
      <c r="E221" s="8"/>
      <c r="F221" s="8"/>
      <c r="G221" s="8"/>
      <c r="H221" s="8"/>
    </row>
    <row r="222" spans="1:8" x14ac:dyDescent="0.3">
      <c r="A222" s="8"/>
      <c r="B222" s="8"/>
      <c r="C222" s="8"/>
      <c r="D222" s="8"/>
      <c r="E222" s="8"/>
      <c r="F222" s="8"/>
      <c r="G222" s="8"/>
      <c r="H222" s="8"/>
    </row>
    <row r="223" spans="1:8" x14ac:dyDescent="0.3">
      <c r="A223" s="8"/>
      <c r="B223" s="8"/>
      <c r="C223" s="8"/>
      <c r="D223" s="8"/>
      <c r="E223" s="8"/>
      <c r="F223" s="8"/>
      <c r="G223" s="8"/>
      <c r="H223" s="8"/>
    </row>
    <row r="224" spans="1:8" x14ac:dyDescent="0.3">
      <c r="B224" s="8"/>
      <c r="C224" s="8"/>
      <c r="D224" s="8"/>
      <c r="E224" s="8"/>
      <c r="F224" s="8"/>
      <c r="H224" s="9"/>
    </row>
    <row r="225" spans="2:8" x14ac:dyDescent="0.3">
      <c r="B225" s="8"/>
      <c r="C225" s="8"/>
      <c r="D225" s="8"/>
      <c r="E225" s="8"/>
      <c r="F225" s="8"/>
      <c r="H225" s="9"/>
    </row>
    <row r="226" spans="2:8" x14ac:dyDescent="0.3">
      <c r="B226" s="8"/>
      <c r="C226" s="8"/>
      <c r="D226" s="8"/>
      <c r="E226" s="8"/>
      <c r="F226" s="8"/>
      <c r="H226" s="9"/>
    </row>
    <row r="227" spans="2:8" x14ac:dyDescent="0.3">
      <c r="B227" s="8"/>
      <c r="C227" s="8"/>
      <c r="D227" s="8"/>
      <c r="E227" s="8"/>
      <c r="F227" s="8"/>
      <c r="H227" s="9"/>
    </row>
    <row r="228" spans="2:8" x14ac:dyDescent="0.3">
      <c r="B228" s="8"/>
      <c r="C228" s="8"/>
      <c r="D228" s="8"/>
      <c r="E228" s="8"/>
      <c r="F228" s="8"/>
      <c r="H228" s="9"/>
    </row>
    <row r="229" spans="2:8" x14ac:dyDescent="0.3">
      <c r="C229" s="9"/>
      <c r="D229" s="9"/>
      <c r="E229" s="9"/>
      <c r="F229" s="9"/>
      <c r="H229" s="9"/>
    </row>
    <row r="230" spans="2:8" x14ac:dyDescent="0.3">
      <c r="C230" s="9"/>
      <c r="D230" s="9"/>
      <c r="E230" s="9"/>
      <c r="F230" s="9"/>
      <c r="H230" s="9"/>
    </row>
    <row r="231" spans="2:8" x14ac:dyDescent="0.3">
      <c r="C231" s="9"/>
      <c r="D231" s="9"/>
      <c r="E231" s="9"/>
      <c r="F231" s="9"/>
      <c r="H231" s="9"/>
    </row>
    <row r="232" spans="2:8" x14ac:dyDescent="0.3">
      <c r="C232" s="9"/>
      <c r="D232" s="9"/>
      <c r="E232" s="9"/>
      <c r="F232" s="9"/>
      <c r="H232" s="9"/>
    </row>
    <row r="233" spans="2:8" x14ac:dyDescent="0.3">
      <c r="D233" s="9"/>
      <c r="E233" s="9"/>
      <c r="F233" s="9"/>
      <c r="H233" s="9"/>
    </row>
    <row r="234" spans="2:8" x14ac:dyDescent="0.3">
      <c r="D234" s="9"/>
      <c r="E234" s="9"/>
      <c r="F234" s="9"/>
      <c r="H234" s="9"/>
    </row>
    <row r="235" spans="2:8" x14ac:dyDescent="0.3">
      <c r="D235" s="9"/>
      <c r="E235" s="9"/>
      <c r="F235" s="9"/>
      <c r="H235" s="9"/>
    </row>
    <row r="236" spans="2:8" x14ac:dyDescent="0.3">
      <c r="D236" s="9"/>
      <c r="E236" s="9"/>
      <c r="F236" s="9"/>
      <c r="H236" s="9"/>
    </row>
    <row r="237" spans="2:8" x14ac:dyDescent="0.3">
      <c r="D237" s="9"/>
      <c r="E237" s="9"/>
      <c r="F237" s="9"/>
    </row>
    <row r="238" spans="2:8" x14ac:dyDescent="0.3">
      <c r="D238" s="9"/>
      <c r="E238" s="9"/>
      <c r="F238" s="9"/>
    </row>
    <row r="239" spans="2:8" x14ac:dyDescent="0.3">
      <c r="D239" s="9"/>
      <c r="E239" s="9"/>
      <c r="F239" s="9"/>
    </row>
    <row r="240" spans="2:8" x14ac:dyDescent="0.3">
      <c r="D240" s="9"/>
      <c r="E240" s="9"/>
      <c r="F240" s="9"/>
    </row>
    <row r="241" spans="4:6" x14ac:dyDescent="0.3">
      <c r="D241" s="9"/>
      <c r="E241" s="9"/>
      <c r="F241" s="9"/>
    </row>
  </sheetData>
  <sheetProtection algorithmName="SHA-512" hashValue="AjpELolCjHNN5CXGXfNPW2tK4iXtGEJ2n2aaz3CZHK5V/E8lGe1rJjBopYPcT/OX8wRXcf98r4Yiu/sPVOvTfg==" saltValue="PfrGD8WC1/amwl/FWULZMQ==" spinCount="100000" sheet="1" objects="1" scenarios="1" formatCells="0" formatColumns="0" formatRows="0" insertColumns="0" insertRows="0" insertHyperlinks="0" deleteColumns="0" deleteRows="0" sort="0" autoFilter="0" pivotTables="0"/>
  <mergeCells count="2">
    <mergeCell ref="B8:C8"/>
    <mergeCell ref="B2:G2"/>
  </mergeCells>
  <conditionalFormatting sqref="C4:G6 I5">
    <cfRule type="cellIs" dxfId="537" priority="6" operator="equal">
      <formula>0</formula>
    </cfRule>
  </conditionalFormatting>
  <conditionalFormatting sqref="I4 I6">
    <cfRule type="cellIs" dxfId="536" priority="5" operator="equal">
      <formula>0</formula>
    </cfRule>
  </conditionalFormatting>
  <conditionalFormatting sqref="B4:B6">
    <cfRule type="cellIs" dxfId="535" priority="4" operator="equal">
      <formula>0</formula>
    </cfRule>
  </conditionalFormatting>
  <conditionalFormatting sqref="B3">
    <cfRule type="cellIs" dxfId="534" priority="3" operator="equal">
      <formula>0</formula>
    </cfRule>
  </conditionalFormatting>
  <conditionalFormatting sqref="B10:B29">
    <cfRule type="cellIs" dxfId="533" priority="2" operator="greaterThan">
      <formula>$D$8</formula>
    </cfRule>
  </conditionalFormatting>
  <conditionalFormatting sqref="C10:F29">
    <cfRule type="cellIs" dxfId="532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25</vt:i4>
      </vt:variant>
    </vt:vector>
  </HeadingPairs>
  <TitlesOfParts>
    <vt:vector size="28" baseType="lpstr">
      <vt:lpstr>remboursements annuels</vt:lpstr>
      <vt:lpstr>remboursements périodiques</vt:lpstr>
      <vt:lpstr>récapitulatif</vt:lpstr>
      <vt:lpstr>annuité_emprunt1</vt:lpstr>
      <vt:lpstr>annuité_emprunt2</vt:lpstr>
      <vt:lpstr>annuité_emprunt3</vt:lpstr>
      <vt:lpstr>annuité_emprunt4</vt:lpstr>
      <vt:lpstr>annuité_emprunt5</vt:lpstr>
      <vt:lpstr>différé_emprunt1</vt:lpstr>
      <vt:lpstr>différé_emprunt2</vt:lpstr>
      <vt:lpstr>différé_emprunt3</vt:lpstr>
      <vt:lpstr>différé_emprunt4</vt:lpstr>
      <vt:lpstr>différé_emprunt5</vt:lpstr>
      <vt:lpstr>emprunt1</vt:lpstr>
      <vt:lpstr>emprunt2</vt:lpstr>
      <vt:lpstr>emprunt3</vt:lpstr>
      <vt:lpstr>emprunt4</vt:lpstr>
      <vt:lpstr>emprunt5</vt:lpstr>
      <vt:lpstr>périodicité_emprunt1</vt:lpstr>
      <vt:lpstr>périodicité_emprunt2</vt:lpstr>
      <vt:lpstr>périodicité_emprunt3</vt:lpstr>
      <vt:lpstr>périodicité_emprunt4</vt:lpstr>
      <vt:lpstr>périodicité_emprunt5</vt:lpstr>
      <vt:lpstr>taux_emprunt1</vt:lpstr>
      <vt:lpstr>taux_emprunt2</vt:lpstr>
      <vt:lpstr>taux_emprunt3</vt:lpstr>
      <vt:lpstr>taux_emprunt4</vt:lpstr>
      <vt:lpstr>taux_emprunt5</vt:lpstr>
    </vt:vector>
  </TitlesOfParts>
  <Company>GIE USCC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CREDIT COOPERATIF</dc:creator>
  <cp:lastModifiedBy>J. BERGARA</cp:lastModifiedBy>
  <cp:lastPrinted>2014-07-20T06:52:25Z</cp:lastPrinted>
  <dcterms:created xsi:type="dcterms:W3CDTF">2006-05-23T13:48:24Z</dcterms:created>
  <dcterms:modified xsi:type="dcterms:W3CDTF">2019-09-11T15:14:37Z</dcterms:modified>
</cp:coreProperties>
</file>